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t Banking\Policies Procedures and Standards\001 - Unit Banking Website\005 - Cookies Tools\"/>
    </mc:Choice>
  </mc:AlternateContent>
  <bookViews>
    <workbookView xWindow="0" yWindow="0" windowWidth="28800" windowHeight="11835"/>
  </bookViews>
  <sheets>
    <sheet name="calculator" sheetId="1" r:id="rId1"/>
    <sheet name="mult" sheetId="2" state="hidden" r:id="rId2"/>
  </sheets>
  <definedNames>
    <definedName name="_xlnm.Print_Area" localSheetId="0">calculator!$B$1:$F$60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W14" i="2"/>
  <c r="W13" i="2"/>
  <c r="W12" i="2"/>
  <c r="W11" i="2"/>
  <c r="W10" i="2"/>
  <c r="W9" i="2"/>
  <c r="W8" i="2"/>
  <c r="J14" i="2" l="1"/>
  <c r="J13" i="2"/>
  <c r="J12" i="2"/>
  <c r="J11" i="2"/>
  <c r="J10" i="2"/>
  <c r="J9" i="2"/>
  <c r="J8" i="2"/>
  <c r="E14" i="2"/>
  <c r="E13" i="2"/>
  <c r="E12" i="2"/>
  <c r="E11" i="2"/>
  <c r="E10" i="2"/>
  <c r="E8" i="2"/>
  <c r="C15" i="2"/>
  <c r="H15" i="2"/>
  <c r="F9" i="2"/>
  <c r="E9" i="2" s="1"/>
  <c r="K9" i="2"/>
  <c r="D42" i="1"/>
  <c r="D34" i="1"/>
  <c r="J15" i="2" l="1"/>
  <c r="E15" i="2"/>
  <c r="O8" i="2"/>
  <c r="P9" i="2"/>
  <c r="O9" i="2" s="1"/>
  <c r="T14" i="2"/>
  <c r="D35" i="1" l="1"/>
  <c r="D37" i="1" s="1"/>
  <c r="D50" i="1"/>
  <c r="D52" i="1" s="1"/>
  <c r="D43" i="1"/>
  <c r="D45" i="1" s="1"/>
  <c r="E27" i="2"/>
  <c r="C33" i="2" s="1"/>
  <c r="D33" i="2" s="1"/>
  <c r="O24" i="2"/>
  <c r="J24" i="2"/>
  <c r="E24" i="2"/>
  <c r="O23" i="2"/>
  <c r="J23" i="2"/>
  <c r="E23" i="2"/>
  <c r="O22" i="2"/>
  <c r="J22" i="2"/>
  <c r="E22" i="2"/>
  <c r="O18" i="2"/>
  <c r="J18" i="2"/>
  <c r="E18" i="2"/>
  <c r="M15" i="2"/>
  <c r="M17" i="2" s="1"/>
  <c r="O17" i="2" s="1"/>
  <c r="O14" i="2"/>
  <c r="T13" i="2"/>
  <c r="O13" i="2"/>
  <c r="T12" i="2"/>
  <c r="O12" i="2"/>
  <c r="T11" i="2"/>
  <c r="O11" i="2"/>
  <c r="T10" i="2"/>
  <c r="O10" i="2"/>
  <c r="T9" i="2"/>
  <c r="T8" i="2"/>
  <c r="C31" i="2" l="1"/>
  <c r="O19" i="2"/>
  <c r="M19" i="2" s="1"/>
  <c r="H17" i="2"/>
  <c r="J17" i="2" s="1"/>
  <c r="J19" i="2" s="1"/>
  <c r="C17" i="2" l="1"/>
  <c r="E17" i="2" s="1"/>
  <c r="E19" i="2" s="1"/>
  <c r="O25" i="2"/>
  <c r="M25" i="2" s="1"/>
  <c r="N25" i="2" s="1"/>
  <c r="O15" i="2"/>
  <c r="I31" i="2" s="1"/>
  <c r="J25" i="2"/>
  <c r="H25" i="2" s="1"/>
  <c r="I25" i="2" s="1"/>
  <c r="H19" i="2"/>
  <c r="H31" i="2"/>
  <c r="H32" i="2" s="1"/>
  <c r="I32" i="2" s="1"/>
  <c r="C32" i="2" l="1"/>
  <c r="D32" i="2" s="1"/>
  <c r="D35" i="2" s="1"/>
  <c r="I35" i="2"/>
  <c r="E25" i="2"/>
  <c r="C25" i="2" s="1"/>
  <c r="D25" i="2" s="1"/>
  <c r="C19" i="2"/>
</calcChain>
</file>

<file path=xl/sharedStrings.xml><?xml version="1.0" encoding="utf-8"?>
<sst xmlns="http://schemas.openxmlformats.org/spreadsheetml/2006/main" count="150" uniqueCount="86">
  <si>
    <t xml:space="preserve">COOKIE CALCULATOR </t>
  </si>
  <si>
    <t>Unit Name:</t>
  </si>
  <si>
    <t>Bank ID:</t>
  </si>
  <si>
    <t>Please enter number of cases and/or number of boxes in the yellow highlighted fields</t>
  </si>
  <si>
    <t>No. cases</t>
  </si>
  <si>
    <t>No. of boxes</t>
  </si>
  <si>
    <t>Dollar value</t>
  </si>
  <si>
    <t>Cases Sold Per Girl Unit Portion Earned Per Case</t>
  </si>
  <si>
    <t>Profit</t>
  </si>
  <si>
    <t>Cost per case</t>
  </si>
  <si>
    <t>No. of cases originally ordered</t>
  </si>
  <si>
    <t>-</t>
  </si>
  <si>
    <t>&lt; 0 - 1.99 cases</t>
  </si>
  <si>
    <t>No. of cases given to another unit*</t>
  </si>
  <si>
    <t>2 - 2.99 cases</t>
  </si>
  <si>
    <t>No. of cases received from another unit**</t>
  </si>
  <si>
    <t>3 - 3.99 cases</t>
  </si>
  <si>
    <t>4 - 4.99 cases</t>
  </si>
  <si>
    <t>5+ cases</t>
  </si>
  <si>
    <t xml:space="preserve">Trefoil Guilds </t>
  </si>
  <si>
    <t xml:space="preserve">Trip units </t>
  </si>
  <si>
    <t xml:space="preserve">Total expense should be: </t>
  </si>
  <si>
    <t>Total revenue should be deposited ($60 per case)</t>
  </si>
  <si>
    <t>Total no. of cases sold and deposited</t>
  </si>
  <si>
    <t>Outstanding amount:</t>
  </si>
  <si>
    <t>Explanation of the outstanding amount</t>
  </si>
  <si>
    <t>No. of boxes used by unit as gifts/thank yous
(calculates at $5.00 per box)</t>
  </si>
  <si>
    <t>Unsold cookies ($60 per case or $5.00 per box)</t>
  </si>
  <si>
    <t>Outstanding amount (should equal or calculate close to $0)</t>
  </si>
  <si>
    <t xml:space="preserve">Fall </t>
  </si>
  <si>
    <t>Spring</t>
  </si>
  <si>
    <t>SUMMARY: Balance report at year-end will reflect</t>
  </si>
  <si>
    <t xml:space="preserve">Expense should be: </t>
  </si>
  <si>
    <t xml:space="preserve">Revenue should be: </t>
  </si>
  <si>
    <t xml:space="preserve">***Other revenue should be: </t>
  </si>
  <si>
    <t>Profit retained in the unit</t>
  </si>
  <si>
    <t>Quick 17 – Making a Unit-to-Unit Transfer for Cookies</t>
  </si>
  <si>
    <t xml:space="preserve">*when giving cookies to another unit, the unit-to-unit transfer will have to be initiated by the receiving unit for the cost per case (provide other unit with per case cost on the cookie invoice emailed approx. 1 month before cookie payment to province) </t>
  </si>
  <si>
    <t>**when receiving cookies from another unit, your unit will be required to initiate a unit-to-unit transfer for the cost per case (ask other unit for per case cost which is identified on the cookie invoice email approx. 1 month before cookie payment to province)</t>
  </si>
  <si>
    <t>***other revenue should only be used for unsold spring cookies sold in the following Guiding year. Be sure to include comments in the deposit</t>
  </si>
  <si>
    <r>
      <t xml:space="preserve">How many cases of chocolate/vanilla cases did you </t>
    </r>
    <r>
      <rPr>
        <b/>
        <sz val="11"/>
        <color theme="1"/>
        <rFont val="Calibri"/>
        <family val="2"/>
        <scheme val="minor"/>
      </rPr>
      <t>receive from</t>
    </r>
    <r>
      <rPr>
        <sz val="11"/>
        <color theme="1"/>
        <rFont val="Calibri"/>
        <family val="2"/>
        <scheme val="minor"/>
      </rPr>
      <t xml:space="preserve"> another  unit?</t>
    </r>
  </si>
  <si>
    <r>
      <t xml:space="preserve">How many cases of chocolate/vanilla cases did you </t>
    </r>
    <r>
      <rPr>
        <b/>
        <sz val="11"/>
        <color theme="1"/>
        <rFont val="Calibri"/>
        <family val="2"/>
        <scheme val="minor"/>
      </rPr>
      <t>transfer to</t>
    </r>
    <r>
      <rPr>
        <sz val="11"/>
        <color theme="1"/>
        <rFont val="Calibri"/>
        <family val="2"/>
        <scheme val="minor"/>
      </rPr>
      <t xml:space="preserve"> another  unit?</t>
    </r>
  </si>
  <si>
    <r>
      <t xml:space="preserve">How many cases of chocolate/vanilla cases did you </t>
    </r>
    <r>
      <rPr>
        <b/>
        <sz val="11"/>
        <color theme="1"/>
        <rFont val="Calibri"/>
        <family val="2"/>
        <scheme val="minor"/>
      </rPr>
      <t>order</t>
    </r>
    <r>
      <rPr>
        <sz val="11"/>
        <color theme="1"/>
        <rFont val="Calibri"/>
        <family val="2"/>
        <scheme val="minor"/>
      </rPr>
      <t>?</t>
    </r>
  </si>
  <si>
    <t>What cost per case did the other unit charge you?</t>
  </si>
  <si>
    <t>What you should see on your Balance report:</t>
  </si>
  <si>
    <r>
      <t xml:space="preserve">How many </t>
    </r>
    <r>
      <rPr>
        <b/>
        <sz val="11"/>
        <color theme="1"/>
        <rFont val="Calibri"/>
        <family val="2"/>
        <scheme val="minor"/>
      </rPr>
      <t>boxes</t>
    </r>
    <r>
      <rPr>
        <sz val="11"/>
        <color theme="1"/>
        <rFont val="Calibri"/>
        <family val="2"/>
        <scheme val="minor"/>
      </rPr>
      <t xml:space="preserve"> did you use as gifts/snacks?</t>
    </r>
  </si>
  <si>
    <r>
      <t xml:space="preserve">How many mint </t>
    </r>
    <r>
      <rPr>
        <b/>
        <sz val="11"/>
        <color theme="1"/>
        <rFont val="Calibri"/>
        <family val="2"/>
        <scheme val="minor"/>
      </rPr>
      <t>boxes</t>
    </r>
    <r>
      <rPr>
        <sz val="11"/>
        <color theme="1"/>
        <rFont val="Calibri"/>
        <family val="2"/>
        <scheme val="minor"/>
      </rPr>
      <t xml:space="preserve"> did you use as gifts/snacks?</t>
    </r>
  </si>
  <si>
    <r>
      <t>How many cases of mint cookies did you</t>
    </r>
    <r>
      <rPr>
        <b/>
        <sz val="11"/>
        <color theme="1"/>
        <rFont val="Calibri"/>
        <family val="2"/>
        <scheme val="minor"/>
      </rPr>
      <t xml:space="preserve"> order</t>
    </r>
    <r>
      <rPr>
        <sz val="11"/>
        <color theme="1"/>
        <rFont val="Calibri"/>
        <family val="2"/>
        <scheme val="minor"/>
      </rPr>
      <t>?</t>
    </r>
  </si>
  <si>
    <t>mint</t>
  </si>
  <si>
    <t>c/v</t>
  </si>
  <si>
    <r>
      <t xml:space="preserve">How many cases of </t>
    </r>
    <r>
      <rPr>
        <b/>
        <sz val="11"/>
        <color theme="1"/>
        <rFont val="Calibri"/>
        <family val="2"/>
        <scheme val="minor"/>
      </rPr>
      <t>unsold</t>
    </r>
    <r>
      <rPr>
        <sz val="11"/>
        <color theme="1"/>
        <rFont val="Calibri"/>
        <family val="2"/>
        <scheme val="minor"/>
      </rPr>
      <t xml:space="preserve"> cookies do you have?</t>
    </r>
  </si>
  <si>
    <t>Explanation of the difference</t>
  </si>
  <si>
    <t>Please note all mint cookies paid for in the current guiding year should be deposited to fall cookie revenue</t>
  </si>
  <si>
    <t>Please note all chocolate/vanilla (c/v) cookies paid for in the current guiding year should be deposited to spring cookie revenue</t>
  </si>
  <si>
    <t>Actual Spring Cookie Revenue showing ($)</t>
  </si>
  <si>
    <t>Spring Cookie Purchases (EXP) ($)</t>
  </si>
  <si>
    <t>Spring Cookie Revenue ($)</t>
  </si>
  <si>
    <t>Difference  ($)</t>
  </si>
  <si>
    <t>Fall cookie Purchases (EXP) ($)</t>
  </si>
  <si>
    <t>Fall Cookie Revenue ($)</t>
  </si>
  <si>
    <t>Actual revenue showing  ($)</t>
  </si>
  <si>
    <t>Revenue - Others  ($)</t>
  </si>
  <si>
    <t>Actual  Revenue - Others  ($)</t>
  </si>
  <si>
    <t>Difference ($)</t>
  </si>
  <si>
    <t xml:space="preserve">Cost per case </t>
  </si>
  <si>
    <t>What cost per case is on your invoice or showing on the transfer?</t>
  </si>
  <si>
    <t>What cost per case is on your invoice (May 14) or transfer?</t>
  </si>
  <si>
    <t>Spring 2018 cookies</t>
  </si>
  <si>
    <t>Other :</t>
  </si>
  <si>
    <r>
      <t xml:space="preserve">How many mint cases did you </t>
    </r>
    <r>
      <rPr>
        <b/>
        <sz val="11"/>
        <color theme="1"/>
        <rFont val="Calibri"/>
        <family val="2"/>
        <scheme val="minor"/>
      </rPr>
      <t>receive** from</t>
    </r>
    <r>
      <rPr>
        <sz val="11"/>
        <color theme="1"/>
        <rFont val="Calibri"/>
        <family val="2"/>
        <scheme val="minor"/>
      </rPr>
      <t xml:space="preserve"> another unit?</t>
    </r>
  </si>
  <si>
    <r>
      <t>How many mint cases did you</t>
    </r>
    <r>
      <rPr>
        <b/>
        <sz val="11"/>
        <color theme="1"/>
        <rFont val="Calibri"/>
        <family val="2"/>
        <scheme val="minor"/>
      </rPr>
      <t xml:space="preserve"> transfer* to</t>
    </r>
    <r>
      <rPr>
        <sz val="11"/>
        <color theme="1"/>
        <rFont val="Calibri"/>
        <family val="2"/>
        <scheme val="minor"/>
      </rPr>
      <t xml:space="preserve"> another unit?</t>
    </r>
  </si>
  <si>
    <t>What cost per case is on your invoice (Nov 12)or showing on the transfer?</t>
  </si>
  <si>
    <t>Fall 2018 cookies</t>
  </si>
  <si>
    <t>Surplus spring 2018 cookies paid to province between Sep/18 and Dec/18</t>
  </si>
  <si>
    <t>Spring 2019 cookies</t>
  </si>
  <si>
    <t>Cookie profit Spring/Fall 2018 campaign</t>
  </si>
  <si>
    <t>Cookies profit spring 2019 campaign</t>
  </si>
  <si>
    <t>Trip units (approved prior to tJun 30 2018)</t>
  </si>
  <si>
    <t>No. of cases and/or boxes sold from previous cookie campaign (unsold cookies)</t>
  </si>
  <si>
    <t>How many cases of chocolate/vanilla (surplus) 2019 cases did you pick up from the cookie receiver, in the fall?</t>
  </si>
  <si>
    <t>How many cases of chocolate/vanilla 2019 cases did you receive from another  unit in the fall?</t>
  </si>
  <si>
    <t>How many cases of chocolate/vanilla 2019 cases did you transfer to another  unit in the fall?</t>
  </si>
  <si>
    <t>FALL COOKIE 2019 CAMPAIGN</t>
  </si>
  <si>
    <t>How many cases of unsold*** chocolate/vanilla 2019 cookies did you sell from the previous guiding year?</t>
  </si>
  <si>
    <t>Please note all cookies paid for in a previous guiding year should be deposited to Revenue-Previous guiding Year spring cookies</t>
  </si>
  <si>
    <t>SPRING 2020 COOKIE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</si>
</sst>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_(&quot;$&quot;* #,##0.00_);_(&quot;$&quot;* \(#,##0.00\);_(&quot;$&quot;* &quot;-&quot;??_);_(@_)"/>
    <numFmt numFmtId="165" formatCode="0.0"/>
    <numFmt numFmtId="166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5" fillId="0" borderId="0" xfId="0" applyFont="1" applyFill="1"/>
    <xf numFmtId="0" fontId="0" fillId="0" borderId="0" xfId="0" applyFill="1" applyBorder="1"/>
    <xf numFmtId="0" fontId="5" fillId="0" borderId="5" xfId="0" applyFont="1" applyFill="1" applyBorder="1"/>
    <xf numFmtId="0" fontId="5" fillId="3" borderId="6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6" fillId="0" borderId="0" xfId="2" applyFont="1" applyBorder="1" applyProtection="1">
      <protection locked="0"/>
    </xf>
    <xf numFmtId="0" fontId="6" fillId="0" borderId="0" xfId="2"/>
    <xf numFmtId="165" fontId="2" fillId="7" borderId="9" xfId="0" applyNumberFormat="1" applyFont="1" applyFill="1" applyBorder="1" applyAlignment="1">
      <alignment horizontal="center" wrapText="1"/>
    </xf>
    <xf numFmtId="8" fontId="2" fillId="7" borderId="9" xfId="0" applyNumberFormat="1" applyFont="1" applyFill="1" applyBorder="1" applyAlignment="1">
      <alignment horizontal="center" wrapText="1"/>
    </xf>
    <xf numFmtId="8" fontId="2" fillId="0" borderId="18" xfId="0" applyNumberFormat="1" applyFont="1" applyFill="1" applyBorder="1" applyAlignment="1">
      <alignment horizontal="center" wrapText="1"/>
    </xf>
    <xf numFmtId="165" fontId="2" fillId="8" borderId="9" xfId="0" applyNumberFormat="1" applyFont="1" applyFill="1" applyBorder="1" applyAlignment="1">
      <alignment horizontal="center" wrapText="1"/>
    </xf>
    <xf numFmtId="8" fontId="2" fillId="8" borderId="9" xfId="0" applyNumberFormat="1" applyFont="1" applyFill="1" applyBorder="1" applyAlignment="1">
      <alignment horizontal="center" wrapText="1"/>
    </xf>
    <xf numFmtId="8" fontId="2" fillId="8" borderId="10" xfId="0" applyNumberFormat="1" applyFont="1" applyFill="1" applyBorder="1" applyAlignment="1">
      <alignment horizontal="center" wrapText="1"/>
    </xf>
    <xf numFmtId="0" fontId="6" fillId="4" borderId="5" xfId="2" applyFont="1" applyFill="1" applyBorder="1" applyAlignment="1" applyProtection="1">
      <alignment wrapText="1"/>
      <protection locked="0"/>
    </xf>
    <xf numFmtId="0" fontId="6" fillId="4" borderId="14" xfId="2" applyFont="1" applyFill="1" applyBorder="1" applyAlignment="1" applyProtection="1">
      <alignment horizontal="center"/>
      <protection locked="0"/>
    </xf>
    <xf numFmtId="0" fontId="6" fillId="4" borderId="14" xfId="2" applyFont="1" applyFill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0" borderId="6" xfId="0" applyFont="1" applyBorder="1"/>
    <xf numFmtId="1" fontId="1" fillId="3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8" fontId="1" fillId="5" borderId="14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 horizontal="center"/>
    </xf>
    <xf numFmtId="8" fontId="1" fillId="2" borderId="14" xfId="0" applyNumberFormat="1" applyFont="1" applyFill="1" applyBorder="1" applyAlignment="1">
      <alignment horizontal="center"/>
    </xf>
    <xf numFmtId="8" fontId="1" fillId="2" borderId="5" xfId="0" applyNumberFormat="1" applyFont="1" applyFill="1" applyBorder="1" applyAlignment="1">
      <alignment horizontal="center"/>
    </xf>
    <xf numFmtId="0" fontId="6" fillId="4" borderId="19" xfId="2" applyFont="1" applyFill="1" applyBorder="1" applyProtection="1">
      <protection locked="0"/>
    </xf>
    <xf numFmtId="164" fontId="6" fillId="4" borderId="18" xfId="3" applyFont="1" applyFill="1" applyBorder="1" applyAlignment="1" applyProtection="1">
      <alignment horizontal="center"/>
      <protection locked="0"/>
    </xf>
    <xf numFmtId="164" fontId="6" fillId="4" borderId="4" xfId="3" applyFont="1" applyFill="1" applyBorder="1" applyAlignment="1" applyProtection="1">
      <alignment horizontal="center"/>
      <protection locked="0"/>
    </xf>
    <xf numFmtId="164" fontId="0" fillId="3" borderId="14" xfId="1" applyFont="1" applyFill="1" applyBorder="1"/>
    <xf numFmtId="8" fontId="1" fillId="0" borderId="0" xfId="0" applyNumberFormat="1" applyFont="1" applyFill="1" applyBorder="1" applyAlignment="1">
      <alignment horizontal="center"/>
    </xf>
    <xf numFmtId="0" fontId="6" fillId="4" borderId="10" xfId="2" applyFont="1" applyFill="1" applyBorder="1" applyProtection="1">
      <protection locked="0"/>
    </xf>
    <xf numFmtId="164" fontId="6" fillId="4" borderId="9" xfId="3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8" fontId="5" fillId="5" borderId="20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8" fontId="5" fillId="2" borderId="20" xfId="0" applyNumberFormat="1" applyFont="1" applyFill="1" applyBorder="1" applyAlignment="1">
      <alignment horizontal="center"/>
    </xf>
    <xf numFmtId="8" fontId="5" fillId="2" borderId="20" xfId="0" applyNumberFormat="1" applyFont="1" applyFill="1" applyBorder="1" applyAlignment="1">
      <alignment horizontal="left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166" fontId="0" fillId="0" borderId="0" xfId="0" applyNumberFormat="1"/>
    <xf numFmtId="8" fontId="5" fillId="5" borderId="21" xfId="0" applyNumberFormat="1" applyFont="1" applyFill="1" applyBorder="1" applyAlignment="1">
      <alignment horizontal="center"/>
    </xf>
    <xf numFmtId="8" fontId="5" fillId="2" borderId="21" xfId="0" applyNumberFormat="1" applyFont="1" applyFill="1" applyBorder="1" applyAlignment="1">
      <alignment horizontal="center"/>
    </xf>
    <xf numFmtId="0" fontId="1" fillId="0" borderId="0" xfId="0" applyFont="1" applyBorder="1"/>
    <xf numFmtId="165" fontId="5" fillId="0" borderId="0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wrapText="1"/>
    </xf>
    <xf numFmtId="0" fontId="7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3" borderId="14" xfId="0" applyNumberFormat="1" applyFont="1" applyFill="1" applyBorder="1" applyAlignment="1">
      <alignment horizontal="center"/>
    </xf>
    <xf numFmtId="8" fontId="1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8" fontId="1" fillId="0" borderId="0" xfId="0" applyNumberFormat="1" applyFont="1" applyFill="1" applyBorder="1"/>
    <xf numFmtId="165" fontId="2" fillId="6" borderId="14" xfId="0" applyNumberFormat="1" applyFont="1" applyFill="1" applyBorder="1" applyAlignment="1">
      <alignment horizontal="center" wrapText="1"/>
    </xf>
    <xf numFmtId="8" fontId="2" fillId="6" borderId="14" xfId="0" applyNumberFormat="1" applyFont="1" applyFill="1" applyBorder="1" applyAlignment="1">
      <alignment horizontal="center" wrapText="1"/>
    </xf>
    <xf numFmtId="165" fontId="1" fillId="0" borderId="14" xfId="0" applyNumberFormat="1" applyFont="1" applyBorder="1" applyAlignment="1">
      <alignment horizontal="center"/>
    </xf>
    <xf numFmtId="8" fontId="1" fillId="9" borderId="1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8" fontId="1" fillId="9" borderId="4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8" fontId="1" fillId="0" borderId="22" xfId="0" applyNumberFormat="1" applyFont="1" applyFill="1" applyBorder="1" applyAlignment="1">
      <alignment horizontal="center"/>
    </xf>
    <xf numFmtId="165" fontId="1" fillId="0" borderId="0" xfId="0" applyNumberFormat="1" applyFont="1" applyBorder="1"/>
    <xf numFmtId="165" fontId="1" fillId="0" borderId="23" xfId="0" applyNumberFormat="1" applyFont="1" applyBorder="1"/>
    <xf numFmtId="0" fontId="0" fillId="0" borderId="23" xfId="0" applyNumberFormat="1" applyBorder="1"/>
    <xf numFmtId="0" fontId="9" fillId="0" borderId="0" xfId="4" applyFont="1" applyAlignment="1" applyProtection="1"/>
    <xf numFmtId="165" fontId="1" fillId="0" borderId="0" xfId="0" applyNumberFormat="1" applyFont="1"/>
    <xf numFmtId="0" fontId="10" fillId="0" borderId="0" xfId="0" applyFont="1"/>
    <xf numFmtId="165" fontId="11" fillId="0" borderId="0" xfId="0" applyNumberFormat="1" applyFont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0" xfId="0" applyAlignment="1">
      <alignment horizontal="left" wrapText="1"/>
    </xf>
    <xf numFmtId="0" fontId="12" fillId="0" borderId="0" xfId="0" applyFont="1" applyAlignment="1"/>
    <xf numFmtId="0" fontId="0" fillId="0" borderId="0" xfId="0" applyFill="1" applyAlignment="1">
      <alignment horizontal="center"/>
    </xf>
    <xf numFmtId="0" fontId="0" fillId="3" borderId="14" xfId="0" applyFill="1" applyBorder="1" applyAlignment="1">
      <alignment horizontal="center"/>
    </xf>
    <xf numFmtId="0" fontId="13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/>
    <xf numFmtId="0" fontId="14" fillId="0" borderId="0" xfId="0" applyFont="1"/>
    <xf numFmtId="0" fontId="5" fillId="7" borderId="5" xfId="0" applyFont="1" applyFill="1" applyBorder="1"/>
    <xf numFmtId="0" fontId="0" fillId="7" borderId="21" xfId="0" applyFill="1" applyBorder="1"/>
    <xf numFmtId="0" fontId="0" fillId="7" borderId="6" xfId="0" applyFill="1" applyBorder="1"/>
    <xf numFmtId="0" fontId="5" fillId="8" borderId="5" xfId="0" applyFont="1" applyFill="1" applyBorder="1"/>
    <xf numFmtId="0" fontId="0" fillId="8" borderId="21" xfId="0" applyFill="1" applyBorder="1"/>
    <xf numFmtId="0" fontId="0" fillId="8" borderId="6" xfId="0" applyFill="1" applyBorder="1"/>
    <xf numFmtId="0" fontId="15" fillId="0" borderId="0" xfId="0" applyFont="1"/>
    <xf numFmtId="164" fontId="0" fillId="3" borderId="14" xfId="1" applyFont="1" applyFill="1" applyBorder="1" applyAlignment="1">
      <alignment wrapText="1"/>
    </xf>
    <xf numFmtId="164" fontId="0" fillId="0" borderId="14" xfId="1" applyFont="1" applyBorder="1" applyAlignment="1">
      <alignment wrapText="1"/>
    </xf>
    <xf numFmtId="1" fontId="1" fillId="3" borderId="14" xfId="0" applyNumberFormat="1" applyFont="1" applyFill="1" applyBorder="1" applyAlignment="1" applyProtection="1">
      <alignment horizontal="center"/>
    </xf>
    <xf numFmtId="0" fontId="0" fillId="5" borderId="21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49" fontId="0" fillId="5" borderId="5" xfId="0" applyNumberFormat="1" applyFill="1" applyBorder="1" applyAlignment="1">
      <alignment horizontal="left" indent="3"/>
    </xf>
    <xf numFmtId="8" fontId="1" fillId="0" borderId="2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164" fontId="6" fillId="4" borderId="25" xfId="3" applyFont="1" applyFill="1" applyBorder="1" applyAlignment="1" applyProtection="1">
      <alignment horizontal="center"/>
      <protection locked="0"/>
    </xf>
    <xf numFmtId="164" fontId="6" fillId="4" borderId="19" xfId="3" applyFont="1" applyFill="1" applyBorder="1" applyAlignment="1" applyProtection="1">
      <alignment horizontal="center"/>
      <protection locked="0"/>
    </xf>
    <xf numFmtId="164" fontId="6" fillId="4" borderId="10" xfId="3" applyFont="1" applyFill="1" applyBorder="1" applyAlignment="1" applyProtection="1">
      <alignment horizontal="center"/>
      <protection locked="0"/>
    </xf>
    <xf numFmtId="0" fontId="6" fillId="4" borderId="4" xfId="2" applyFont="1" applyFill="1" applyBorder="1" applyProtection="1">
      <protection locked="0"/>
    </xf>
    <xf numFmtId="0" fontId="6" fillId="4" borderId="18" xfId="2" applyFont="1" applyFill="1" applyBorder="1" applyProtection="1">
      <protection locked="0"/>
    </xf>
    <xf numFmtId="0" fontId="0" fillId="9" borderId="14" xfId="0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0" fillId="3" borderId="14" xfId="1" applyFont="1" applyFill="1" applyBorder="1" applyAlignment="1">
      <alignment horizontal="center"/>
    </xf>
    <xf numFmtId="164" fontId="0" fillId="0" borderId="14" xfId="1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5" borderId="14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left" indent="3"/>
    </xf>
    <xf numFmtId="0" fontId="5" fillId="0" borderId="0" xfId="0" applyFont="1" applyFill="1" applyBorder="1" applyAlignment="1">
      <alignment horizontal="center"/>
    </xf>
    <xf numFmtId="0" fontId="0" fillId="5" borderId="14" xfId="0" applyFill="1" applyBorder="1" applyAlignment="1">
      <alignment horizontal="left" wrapText="1"/>
    </xf>
    <xf numFmtId="165" fontId="0" fillId="7" borderId="5" xfId="0" applyNumberFormat="1" applyFont="1" applyFill="1" applyBorder="1" applyAlignment="1">
      <alignment horizontal="center"/>
    </xf>
    <xf numFmtId="165" fontId="1" fillId="7" borderId="6" xfId="0" applyNumberFormat="1" applyFont="1" applyFill="1" applyBorder="1" applyAlignment="1">
      <alignment horizontal="center"/>
    </xf>
    <xf numFmtId="165" fontId="0" fillId="8" borderId="5" xfId="0" applyNumberFormat="1" applyFont="1" applyFill="1" applyBorder="1" applyAlignment="1">
      <alignment horizontal="center"/>
    </xf>
    <xf numFmtId="165" fontId="1" fillId="8" borderId="6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4" borderId="18" xfId="2" applyFont="1" applyFill="1" applyBorder="1" applyAlignment="1" applyProtection="1">
      <alignment horizontal="center" wrapText="1"/>
      <protection locked="0"/>
    </xf>
    <xf numFmtId="0" fontId="6" fillId="4" borderId="9" xfId="2" applyFont="1" applyFill="1" applyBorder="1" applyAlignment="1" applyProtection="1">
      <alignment horizontal="center" wrapText="1"/>
      <protection locked="0"/>
    </xf>
    <xf numFmtId="164" fontId="6" fillId="4" borderId="18" xfId="3" applyFont="1" applyFill="1" applyBorder="1" applyAlignment="1" applyProtection="1">
      <alignment horizontal="center"/>
      <protection locked="0"/>
    </xf>
    <xf numFmtId="164" fontId="6" fillId="4" borderId="9" xfId="3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5">
    <cellStyle name="Currency" xfId="1" builtinId="4"/>
    <cellStyle name="Currency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irlguides.ca/WEB/Documents/ON/Finance/unit_banking_quicktip_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irlguides.ca/WEB/Documents/ON/Finance/unit_banking_quicktip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topLeftCell="A25" zoomScaleNormal="100" workbookViewId="0">
      <selection activeCell="D44" sqref="D44:E44"/>
    </sheetView>
  </sheetViews>
  <sheetFormatPr defaultRowHeight="15" x14ac:dyDescent="0.25"/>
  <cols>
    <col min="1" max="1" width="1.5703125" customWidth="1"/>
    <col min="2" max="2" width="12.7109375" customWidth="1"/>
    <col min="3" max="3" width="47.140625" customWidth="1"/>
    <col min="6" max="6" width="9.140625" style="82"/>
    <col min="7" max="7" width="4.28515625" style="2" customWidth="1"/>
    <col min="14" max="14" width="9.5703125" bestFit="1" customWidth="1"/>
    <col min="15" max="15" width="9.140625" customWidth="1"/>
  </cols>
  <sheetData>
    <row r="1" spans="2:15" x14ac:dyDescent="0.25">
      <c r="B1" s="1" t="s">
        <v>0</v>
      </c>
      <c r="C1" s="1"/>
    </row>
    <row r="2" spans="2:15" ht="15" customHeight="1" x14ac:dyDescent="0.25">
      <c r="H2" s="80"/>
      <c r="I2" s="80"/>
      <c r="J2" s="80"/>
      <c r="L2" s="75"/>
      <c r="M2" s="75"/>
      <c r="N2" s="76"/>
      <c r="O2" s="77"/>
    </row>
    <row r="3" spans="2:15" ht="15" customHeight="1" x14ac:dyDescent="0.25">
      <c r="B3" s="3" t="s">
        <v>1</v>
      </c>
      <c r="C3" s="4"/>
      <c r="H3" s="80"/>
      <c r="I3" s="80"/>
      <c r="J3" s="80"/>
      <c r="L3" s="75"/>
      <c r="M3" s="75"/>
      <c r="N3" s="76"/>
      <c r="O3" s="77"/>
    </row>
    <row r="4" spans="2:15" x14ac:dyDescent="0.25">
      <c r="B4" s="3" t="s">
        <v>2</v>
      </c>
      <c r="C4" s="81"/>
      <c r="H4" s="80"/>
      <c r="I4" s="80"/>
      <c r="J4" s="80"/>
      <c r="L4" s="130"/>
      <c r="M4" s="130"/>
      <c r="N4" s="74"/>
      <c r="O4" s="36"/>
    </row>
    <row r="5" spans="2:15" s="53" customFormat="1" x14ac:dyDescent="0.25">
      <c r="B5" s="33"/>
      <c r="C5" s="78"/>
      <c r="F5" s="87"/>
      <c r="G5" s="2"/>
      <c r="H5" s="79"/>
      <c r="I5" s="79"/>
      <c r="J5" s="79"/>
      <c r="L5" s="78"/>
      <c r="M5" s="78"/>
      <c r="N5" s="74"/>
      <c r="O5" s="36"/>
    </row>
    <row r="6" spans="2:15" x14ac:dyDescent="0.25">
      <c r="B6" s="95" t="s">
        <v>82</v>
      </c>
      <c r="C6" s="96"/>
      <c r="D6" s="96"/>
      <c r="E6" s="97"/>
      <c r="H6" s="5"/>
    </row>
    <row r="7" spans="2:15" ht="18.75" customHeight="1" x14ac:dyDescent="0.25">
      <c r="B7" s="127" t="s">
        <v>47</v>
      </c>
      <c r="C7" s="127"/>
      <c r="D7" s="127"/>
      <c r="E7" s="127"/>
      <c r="F7" s="88"/>
      <c r="H7" s="86" t="s">
        <v>48</v>
      </c>
    </row>
    <row r="8" spans="2:15" ht="18.75" customHeight="1" x14ac:dyDescent="0.25">
      <c r="B8" s="107" t="s">
        <v>71</v>
      </c>
      <c r="C8" s="105"/>
      <c r="D8" s="105"/>
      <c r="E8" s="106"/>
      <c r="F8" s="88"/>
      <c r="H8" s="86" t="s">
        <v>48</v>
      </c>
    </row>
    <row r="9" spans="2:15" ht="18.75" customHeight="1" x14ac:dyDescent="0.25">
      <c r="B9" s="123" t="s">
        <v>69</v>
      </c>
      <c r="C9" s="124"/>
      <c r="D9" s="124"/>
      <c r="E9" s="125"/>
      <c r="F9" s="88"/>
      <c r="H9" s="86" t="s">
        <v>48</v>
      </c>
    </row>
    <row r="10" spans="2:15" ht="18.75" customHeight="1" x14ac:dyDescent="0.25">
      <c r="B10" s="107" t="s">
        <v>43</v>
      </c>
      <c r="C10" s="105"/>
      <c r="D10" s="105"/>
      <c r="E10" s="106"/>
      <c r="F10" s="88"/>
      <c r="H10" s="86" t="s">
        <v>48</v>
      </c>
    </row>
    <row r="11" spans="2:15" ht="18.75" customHeight="1" x14ac:dyDescent="0.25">
      <c r="B11" s="127" t="s">
        <v>70</v>
      </c>
      <c r="C11" s="127"/>
      <c r="D11" s="127"/>
      <c r="E11" s="127"/>
      <c r="F11" s="88"/>
      <c r="H11" s="86" t="s">
        <v>48</v>
      </c>
    </row>
    <row r="12" spans="2:15" ht="18.75" customHeight="1" x14ac:dyDescent="0.25">
      <c r="B12" s="127" t="s">
        <v>46</v>
      </c>
      <c r="C12" s="127"/>
      <c r="D12" s="127"/>
      <c r="E12" s="127"/>
      <c r="F12" s="88"/>
      <c r="H12" s="86" t="s">
        <v>48</v>
      </c>
    </row>
    <row r="13" spans="2:15" ht="30" customHeight="1" x14ac:dyDescent="0.25">
      <c r="B13" s="131" t="s">
        <v>79</v>
      </c>
      <c r="C13" s="131"/>
      <c r="D13" s="131"/>
      <c r="E13" s="131"/>
      <c r="F13" s="88"/>
      <c r="H13" s="86" t="s">
        <v>49</v>
      </c>
    </row>
    <row r="14" spans="2:15" x14ac:dyDescent="0.25">
      <c r="B14" s="107" t="s">
        <v>65</v>
      </c>
      <c r="C14" s="105"/>
      <c r="D14" s="105"/>
      <c r="E14" s="106"/>
      <c r="F14" s="88"/>
      <c r="H14" s="86" t="s">
        <v>49</v>
      </c>
    </row>
    <row r="15" spans="2:15" ht="30.75" customHeight="1" x14ac:dyDescent="0.25">
      <c r="B15" s="131" t="s">
        <v>80</v>
      </c>
      <c r="C15" s="131"/>
      <c r="D15" s="131"/>
      <c r="E15" s="131"/>
      <c r="F15" s="88"/>
      <c r="H15" s="86" t="s">
        <v>49</v>
      </c>
    </row>
    <row r="16" spans="2:15" x14ac:dyDescent="0.25">
      <c r="B16" s="107" t="s">
        <v>43</v>
      </c>
      <c r="C16" s="105"/>
      <c r="D16" s="105"/>
      <c r="E16" s="106"/>
      <c r="F16" s="88"/>
      <c r="H16" s="86" t="s">
        <v>49</v>
      </c>
    </row>
    <row r="17" spans="2:8" ht="30.75" customHeight="1" x14ac:dyDescent="0.25">
      <c r="B17" s="131" t="s">
        <v>81</v>
      </c>
      <c r="C17" s="131"/>
      <c r="D17" s="131"/>
      <c r="E17" s="131"/>
      <c r="F17" s="88"/>
      <c r="H17" s="86" t="s">
        <v>49</v>
      </c>
    </row>
    <row r="18" spans="2:8" x14ac:dyDescent="0.25">
      <c r="B18" s="107" t="s">
        <v>65</v>
      </c>
      <c r="C18" s="105"/>
      <c r="D18" s="105"/>
      <c r="E18" s="106"/>
      <c r="F18" s="88"/>
      <c r="H18" s="86" t="s">
        <v>49</v>
      </c>
    </row>
    <row r="19" spans="2:8" ht="29.25" customHeight="1" x14ac:dyDescent="0.25">
      <c r="B19" s="131" t="s">
        <v>83</v>
      </c>
      <c r="C19" s="131"/>
      <c r="D19" s="131"/>
      <c r="E19" s="131"/>
      <c r="F19" s="88"/>
      <c r="H19" s="86" t="s">
        <v>49</v>
      </c>
    </row>
    <row r="20" spans="2:8" x14ac:dyDescent="0.25">
      <c r="H20" s="5"/>
    </row>
    <row r="21" spans="2:8" x14ac:dyDescent="0.25">
      <c r="H21" s="5"/>
    </row>
    <row r="22" spans="2:8" ht="17.25" customHeight="1" x14ac:dyDescent="0.25">
      <c r="B22" s="98" t="s">
        <v>85</v>
      </c>
      <c r="C22" s="99"/>
      <c r="D22" s="99"/>
      <c r="E22" s="100"/>
      <c r="H22" s="5"/>
    </row>
    <row r="23" spans="2:8" ht="18" customHeight="1" x14ac:dyDescent="0.25">
      <c r="B23" s="128" t="s">
        <v>42</v>
      </c>
      <c r="C23" s="128"/>
      <c r="D23" s="128"/>
      <c r="E23" s="128"/>
      <c r="F23" s="88"/>
      <c r="H23" s="86" t="s">
        <v>49</v>
      </c>
    </row>
    <row r="24" spans="2:8" ht="18" customHeight="1" x14ac:dyDescent="0.25">
      <c r="B24" s="129" t="s">
        <v>66</v>
      </c>
      <c r="C24" s="129"/>
      <c r="D24" s="129"/>
      <c r="E24" s="129"/>
      <c r="F24" s="88"/>
      <c r="H24" s="86" t="s">
        <v>49</v>
      </c>
    </row>
    <row r="25" spans="2:8" ht="18" customHeight="1" x14ac:dyDescent="0.25">
      <c r="B25" s="128" t="s">
        <v>40</v>
      </c>
      <c r="C25" s="128"/>
      <c r="D25" s="128"/>
      <c r="E25" s="128"/>
      <c r="F25" s="88"/>
      <c r="H25" s="86" t="s">
        <v>49</v>
      </c>
    </row>
    <row r="26" spans="2:8" ht="18" customHeight="1" x14ac:dyDescent="0.25">
      <c r="B26" s="129" t="s">
        <v>43</v>
      </c>
      <c r="C26" s="129"/>
      <c r="D26" s="129"/>
      <c r="E26" s="129"/>
      <c r="F26" s="88"/>
      <c r="H26" s="86" t="s">
        <v>49</v>
      </c>
    </row>
    <row r="27" spans="2:8" ht="18" customHeight="1" x14ac:dyDescent="0.25">
      <c r="B27" s="128" t="s">
        <v>41</v>
      </c>
      <c r="C27" s="128"/>
      <c r="D27" s="128"/>
      <c r="E27" s="128"/>
      <c r="F27" s="88"/>
      <c r="H27" s="86" t="s">
        <v>49</v>
      </c>
    </row>
    <row r="28" spans="2:8" ht="18" customHeight="1" x14ac:dyDescent="0.25">
      <c r="B28" s="128" t="s">
        <v>50</v>
      </c>
      <c r="C28" s="128"/>
      <c r="D28" s="128"/>
      <c r="E28" s="128"/>
      <c r="F28" s="88"/>
      <c r="H28" s="86" t="s">
        <v>49</v>
      </c>
    </row>
    <row r="29" spans="2:8" x14ac:dyDescent="0.25">
      <c r="B29" s="128" t="s">
        <v>45</v>
      </c>
      <c r="C29" s="128"/>
      <c r="D29" s="128"/>
      <c r="E29" s="128"/>
      <c r="F29" s="88"/>
      <c r="H29" s="86" t="s">
        <v>49</v>
      </c>
    </row>
    <row r="30" spans="2:8" x14ac:dyDescent="0.25">
      <c r="H30" s="5"/>
    </row>
    <row r="32" spans="2:8" ht="18.75" x14ac:dyDescent="0.3">
      <c r="B32" s="94" t="s">
        <v>44</v>
      </c>
      <c r="D32" s="126"/>
      <c r="E32" s="126"/>
      <c r="H32" s="89"/>
    </row>
    <row r="33" spans="2:16" ht="20.25" customHeight="1" x14ac:dyDescent="0.3">
      <c r="B33" s="101" t="s">
        <v>52</v>
      </c>
      <c r="D33" s="83"/>
      <c r="E33" s="83"/>
      <c r="F33" s="83"/>
      <c r="H33" s="89"/>
    </row>
    <row r="34" spans="2:16" x14ac:dyDescent="0.25">
      <c r="C34" s="84" t="s">
        <v>58</v>
      </c>
      <c r="D34" s="121">
        <f>+F7*F8+F9*F10-F11*F8</f>
        <v>0</v>
      </c>
      <c r="E34" s="121"/>
      <c r="H34" s="5"/>
    </row>
    <row r="35" spans="2:16" x14ac:dyDescent="0.25">
      <c r="C35" s="84" t="s">
        <v>59</v>
      </c>
      <c r="D35" s="121">
        <f>+(F7+F9-F11)*60-F12*5</f>
        <v>0</v>
      </c>
      <c r="E35" s="121"/>
    </row>
    <row r="36" spans="2:16" x14ac:dyDescent="0.25">
      <c r="C36" s="84" t="s">
        <v>60</v>
      </c>
      <c r="D36" s="120">
        <v>0</v>
      </c>
      <c r="E36" s="120"/>
    </row>
    <row r="37" spans="2:16" x14ac:dyDescent="0.25">
      <c r="C37" s="84" t="s">
        <v>57</v>
      </c>
      <c r="D37" s="121">
        <f>+D35-D36</f>
        <v>0</v>
      </c>
      <c r="E37" s="121"/>
    </row>
    <row r="38" spans="2:16" x14ac:dyDescent="0.25">
      <c r="B38" s="5" t="s">
        <v>51</v>
      </c>
      <c r="F38"/>
      <c r="H38" s="2"/>
      <c r="I38" s="2"/>
      <c r="J38" s="92"/>
      <c r="K38" s="92"/>
      <c r="L38" s="92"/>
      <c r="M38" s="92"/>
      <c r="N38" s="92"/>
      <c r="O38" s="92"/>
      <c r="P38" s="2"/>
    </row>
    <row r="39" spans="2:16" x14ac:dyDescent="0.25">
      <c r="B39" s="118"/>
      <c r="C39" s="118"/>
      <c r="D39" s="118"/>
      <c r="E39" s="118"/>
      <c r="F39" s="118"/>
      <c r="G39" s="77"/>
      <c r="H39" s="77"/>
      <c r="I39" s="77"/>
      <c r="J39" s="92"/>
      <c r="K39" s="92"/>
      <c r="L39" s="92"/>
      <c r="M39" s="92"/>
      <c r="N39" s="92"/>
      <c r="O39" s="92"/>
      <c r="P39" s="2"/>
    </row>
    <row r="40" spans="2:16" x14ac:dyDescent="0.25">
      <c r="B40" s="118"/>
      <c r="C40" s="118"/>
      <c r="D40" s="118"/>
      <c r="E40" s="118"/>
      <c r="F40" s="118"/>
      <c r="G40" s="77"/>
      <c r="H40" s="77"/>
      <c r="I40" s="77"/>
      <c r="J40" s="92"/>
      <c r="K40" s="92"/>
      <c r="L40" s="92"/>
      <c r="M40" s="92"/>
      <c r="N40" s="92"/>
      <c r="O40" s="92"/>
      <c r="P40" s="2"/>
    </row>
    <row r="41" spans="2:16" ht="22.5" customHeight="1" x14ac:dyDescent="0.25">
      <c r="B41" s="101" t="s">
        <v>53</v>
      </c>
      <c r="H41" s="85"/>
      <c r="I41" s="85"/>
      <c r="J41" s="85"/>
      <c r="K41" s="85"/>
      <c r="L41" s="85"/>
      <c r="M41" s="85"/>
      <c r="N41" s="85"/>
      <c r="O41" s="85"/>
    </row>
    <row r="42" spans="2:16" x14ac:dyDescent="0.25">
      <c r="C42" s="84" t="s">
        <v>55</v>
      </c>
      <c r="D42" s="121">
        <f>+(F13*F14+F15*F16-F17*F18)+(F23-F27)*F24+F25*F26</f>
        <v>0</v>
      </c>
      <c r="E42" s="121"/>
      <c r="H42" s="92"/>
      <c r="I42" s="92"/>
      <c r="J42" s="92"/>
      <c r="K42" s="92"/>
      <c r="L42" s="92"/>
      <c r="M42" s="92"/>
      <c r="N42" s="92"/>
      <c r="O42" s="92"/>
      <c r="P42" s="2"/>
    </row>
    <row r="43" spans="2:16" x14ac:dyDescent="0.25">
      <c r="C43" s="84" t="s">
        <v>56</v>
      </c>
      <c r="D43" s="121">
        <f>+(F13+F15-F17+F23+F25-F27-F28-F29/12)*60</f>
        <v>0</v>
      </c>
      <c r="E43" s="121"/>
      <c r="H43" s="93"/>
      <c r="I43" s="2"/>
      <c r="J43" s="2"/>
      <c r="K43" s="2"/>
      <c r="L43" s="2"/>
      <c r="M43" s="2"/>
      <c r="N43" s="2"/>
      <c r="O43" s="2"/>
      <c r="P43" s="2"/>
    </row>
    <row r="44" spans="2:16" x14ac:dyDescent="0.25">
      <c r="C44" s="84" t="s">
        <v>54</v>
      </c>
      <c r="D44" s="120"/>
      <c r="E44" s="120"/>
      <c r="H44" s="122"/>
      <c r="I44" s="122"/>
      <c r="J44" s="122"/>
      <c r="K44" s="122"/>
      <c r="L44" s="122"/>
      <c r="M44" s="122"/>
      <c r="N44" s="122"/>
      <c r="O44" s="122"/>
      <c r="P44" s="2"/>
    </row>
    <row r="45" spans="2:16" x14ac:dyDescent="0.25">
      <c r="C45" s="84" t="s">
        <v>57</v>
      </c>
      <c r="D45" s="121">
        <f>+D43-D44</f>
        <v>0</v>
      </c>
      <c r="E45" s="121"/>
      <c r="H45" s="122"/>
      <c r="I45" s="122"/>
      <c r="J45" s="122"/>
      <c r="K45" s="122"/>
      <c r="L45" s="122"/>
      <c r="M45" s="122"/>
      <c r="N45" s="122"/>
      <c r="O45" s="122"/>
      <c r="P45" s="2"/>
    </row>
    <row r="46" spans="2:16" x14ac:dyDescent="0.25">
      <c r="B46" s="5" t="s">
        <v>51</v>
      </c>
      <c r="F46"/>
      <c r="H46" s="92"/>
      <c r="I46" s="92"/>
      <c r="J46" s="92"/>
      <c r="K46" s="92"/>
      <c r="L46" s="92"/>
      <c r="M46" s="92"/>
      <c r="N46" s="92"/>
      <c r="O46" s="92"/>
      <c r="P46" s="2"/>
    </row>
    <row r="47" spans="2:16" x14ac:dyDescent="0.25">
      <c r="B47" s="118"/>
      <c r="C47" s="118"/>
      <c r="D47" s="118"/>
      <c r="E47" s="118"/>
      <c r="F47" s="118"/>
      <c r="H47" s="92"/>
      <c r="I47" s="92"/>
      <c r="J47" s="92"/>
      <c r="K47" s="92"/>
      <c r="L47" s="92"/>
      <c r="M47" s="92"/>
      <c r="N47" s="92"/>
      <c r="O47" s="92"/>
      <c r="P47" s="2"/>
    </row>
    <row r="48" spans="2:16" x14ac:dyDescent="0.25">
      <c r="B48" s="118"/>
      <c r="C48" s="118"/>
      <c r="D48" s="118"/>
      <c r="E48" s="118"/>
      <c r="F48" s="118"/>
      <c r="H48" s="92"/>
      <c r="I48" s="92"/>
      <c r="J48" s="92"/>
      <c r="K48" s="92"/>
      <c r="L48" s="92"/>
      <c r="M48" s="92"/>
      <c r="N48" s="92"/>
      <c r="O48" s="92"/>
      <c r="P48" s="2"/>
    </row>
    <row r="49" spans="2:16" ht="21" customHeight="1" x14ac:dyDescent="0.25">
      <c r="B49" s="101" t="s">
        <v>84</v>
      </c>
      <c r="H49" s="92"/>
      <c r="I49" s="92"/>
      <c r="J49" s="92"/>
      <c r="K49" s="92"/>
      <c r="L49" s="92"/>
      <c r="M49" s="92"/>
      <c r="N49" s="92"/>
      <c r="O49" s="92"/>
      <c r="P49" s="2"/>
    </row>
    <row r="50" spans="2:16" x14ac:dyDescent="0.25">
      <c r="C50" s="84" t="s">
        <v>61</v>
      </c>
      <c r="D50" s="121">
        <f>+F19*60</f>
        <v>0</v>
      </c>
      <c r="E50" s="121"/>
      <c r="H50" s="93"/>
      <c r="I50" s="2"/>
      <c r="J50" s="2"/>
      <c r="K50" s="2"/>
      <c r="L50" s="2"/>
      <c r="M50" s="2"/>
      <c r="N50" s="2"/>
      <c r="O50" s="2"/>
      <c r="P50" s="2"/>
    </row>
    <row r="51" spans="2:16" x14ac:dyDescent="0.25">
      <c r="C51" s="84" t="s">
        <v>62</v>
      </c>
      <c r="D51" s="120"/>
      <c r="E51" s="120"/>
      <c r="H51" s="122"/>
      <c r="I51" s="122"/>
      <c r="J51" s="122"/>
      <c r="K51" s="122"/>
      <c r="L51" s="122"/>
      <c r="M51" s="122"/>
      <c r="N51" s="122"/>
      <c r="O51" s="122"/>
      <c r="P51" s="2"/>
    </row>
    <row r="52" spans="2:16" x14ac:dyDescent="0.25">
      <c r="C52" s="84" t="s">
        <v>63</v>
      </c>
      <c r="D52" s="121">
        <f>+D50-D51</f>
        <v>0</v>
      </c>
      <c r="E52" s="121"/>
      <c r="H52" s="122"/>
      <c r="I52" s="122"/>
      <c r="J52" s="122"/>
      <c r="K52" s="122"/>
      <c r="L52" s="122"/>
      <c r="M52" s="122"/>
      <c r="N52" s="122"/>
      <c r="O52" s="122"/>
      <c r="P52" s="2"/>
    </row>
    <row r="53" spans="2:16" x14ac:dyDescent="0.25">
      <c r="B53" s="5" t="s">
        <v>51</v>
      </c>
      <c r="F53"/>
      <c r="H53" s="92"/>
      <c r="I53" s="92"/>
      <c r="J53" s="92"/>
      <c r="K53" s="92"/>
      <c r="L53" s="92"/>
      <c r="M53" s="92"/>
      <c r="N53" s="92"/>
      <c r="O53" s="92"/>
      <c r="P53" s="2"/>
    </row>
    <row r="54" spans="2:16" x14ac:dyDescent="0.25">
      <c r="B54" s="118"/>
      <c r="C54" s="118"/>
      <c r="D54" s="118"/>
      <c r="E54" s="118"/>
      <c r="F54" s="118"/>
      <c r="H54" s="92"/>
      <c r="I54" s="92"/>
      <c r="J54" s="92"/>
      <c r="K54" s="92"/>
      <c r="L54" s="92"/>
      <c r="M54" s="92"/>
      <c r="N54" s="92"/>
      <c r="O54" s="92"/>
      <c r="P54" s="2"/>
    </row>
    <row r="55" spans="2:16" x14ac:dyDescent="0.25">
      <c r="B55" s="118"/>
      <c r="C55" s="118"/>
      <c r="D55" s="118"/>
      <c r="E55" s="118"/>
      <c r="F55" s="118"/>
      <c r="H55" s="92"/>
      <c r="I55" s="92"/>
      <c r="J55" s="92"/>
      <c r="K55" s="92"/>
      <c r="L55" s="92"/>
      <c r="M55" s="92"/>
      <c r="N55" s="92"/>
      <c r="O55" s="92"/>
      <c r="P55" s="2"/>
    </row>
    <row r="56" spans="2:16" x14ac:dyDescent="0.25">
      <c r="C56" s="90"/>
      <c r="D56" s="91"/>
      <c r="E56" s="91"/>
      <c r="H56" s="92"/>
      <c r="I56" s="92"/>
      <c r="J56" s="92"/>
      <c r="K56" s="92"/>
      <c r="L56" s="92"/>
      <c r="M56" s="92"/>
      <c r="N56" s="92"/>
      <c r="O56" s="92"/>
      <c r="P56" s="2"/>
    </row>
    <row r="57" spans="2:16" x14ac:dyDescent="0.25">
      <c r="B57" s="70" t="s">
        <v>36</v>
      </c>
      <c r="C57" s="70"/>
      <c r="D57" s="71"/>
      <c r="E57" s="71"/>
    </row>
    <row r="58" spans="2:16" ht="42" customHeight="1" x14ac:dyDescent="0.25">
      <c r="B58" s="119" t="s">
        <v>37</v>
      </c>
      <c r="C58" s="119"/>
      <c r="D58" s="119"/>
      <c r="E58" s="119"/>
      <c r="F58" s="119"/>
    </row>
    <row r="59" spans="2:16" ht="45" customHeight="1" x14ac:dyDescent="0.25">
      <c r="B59" s="119" t="s">
        <v>38</v>
      </c>
      <c r="C59" s="119"/>
      <c r="D59" s="119"/>
      <c r="E59" s="119"/>
      <c r="F59" s="119"/>
    </row>
    <row r="60" spans="2:16" ht="30.75" customHeight="1" x14ac:dyDescent="0.25">
      <c r="B60" s="119" t="s">
        <v>39</v>
      </c>
      <c r="C60" s="119"/>
      <c r="D60" s="119"/>
      <c r="E60" s="119"/>
      <c r="F60" s="119"/>
    </row>
  </sheetData>
  <sheetProtection algorithmName="SHA-512" hashValue="FTtPRrNP69GQR1AWl6HPClchgoFquxI5BgNjjiYFJo8nA5XF4171MMxbBXZyNYvlwCq+Uid2XYtptQoi2vl+Ag==" saltValue="8u+kh2MJiw42TvFIZCzfKg==" spinCount="100000" sheet="1" objects="1" scenarios="1"/>
  <protectedRanges>
    <protectedRange sqref="C3:C4 D36 D44 D51 B39 B47 B54 F7:F29" name="cookies"/>
  </protectedRanges>
  <mergeCells count="36">
    <mergeCell ref="L4:M4"/>
    <mergeCell ref="B19:E19"/>
    <mergeCell ref="B7:E7"/>
    <mergeCell ref="B11:E11"/>
    <mergeCell ref="B13:E13"/>
    <mergeCell ref="B15:E15"/>
    <mergeCell ref="B17:E17"/>
    <mergeCell ref="B23:E23"/>
    <mergeCell ref="B27:E27"/>
    <mergeCell ref="B28:E28"/>
    <mergeCell ref="B29:E29"/>
    <mergeCell ref="B25:E25"/>
    <mergeCell ref="B26:E26"/>
    <mergeCell ref="B24:E24"/>
    <mergeCell ref="H44:O45"/>
    <mergeCell ref="H51:O52"/>
    <mergeCell ref="B9:E9"/>
    <mergeCell ref="B39:F40"/>
    <mergeCell ref="B47:F48"/>
    <mergeCell ref="D42:E42"/>
    <mergeCell ref="D43:E43"/>
    <mergeCell ref="D44:E44"/>
    <mergeCell ref="D45:E45"/>
    <mergeCell ref="D50:E50"/>
    <mergeCell ref="D32:E32"/>
    <mergeCell ref="D34:E34"/>
    <mergeCell ref="D35:E35"/>
    <mergeCell ref="D36:E36"/>
    <mergeCell ref="D37:E37"/>
    <mergeCell ref="B12:E12"/>
    <mergeCell ref="B54:F55"/>
    <mergeCell ref="B58:F58"/>
    <mergeCell ref="B59:F59"/>
    <mergeCell ref="B60:F60"/>
    <mergeCell ref="D51:E51"/>
    <mergeCell ref="D52:E52"/>
  </mergeCells>
  <hyperlinks>
    <hyperlink ref="B57" r:id="rId1"/>
  </hyperlinks>
  <pageMargins left="0.7" right="0.7" top="0.75" bottom="0.75" header="0.3" footer="0.3"/>
  <pageSetup orientation="portrait" r:id="rId2"/>
  <rowBreaks count="1" manualBreakCount="1">
    <brk id="30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N22" activeCellId="24" sqref="B3:B4 C8:C14 D9:D14 F8 F10:F14 C18:D18 D22:D24 C23:C24 B24 C27:D27 H8:H14 H18 H23:H24 I9:I14 I18 I22:I24 K8 K10:K14 M8:M14 N9:N14 P8 P10:P14 M18:N18 M23:N24 N22"/>
    </sheetView>
  </sheetViews>
  <sheetFormatPr defaultRowHeight="15" x14ac:dyDescent="0.25"/>
  <cols>
    <col min="1" max="1" width="19.28515625" customWidth="1"/>
    <col min="2" max="2" width="47.140625" customWidth="1"/>
    <col min="7" max="7" width="4.28515625" style="2" customWidth="1"/>
    <col min="15" max="15" width="9.5703125" bestFit="1" customWidth="1"/>
    <col min="16" max="16" width="9.140625" customWidth="1"/>
    <col min="18" max="18" width="29.85546875" customWidth="1"/>
    <col min="21" max="21" width="20.140625" customWidth="1"/>
  </cols>
  <sheetData>
    <row r="1" spans="1:23" ht="15.75" thickBot="1" x14ac:dyDescent="0.3">
      <c r="A1" s="1" t="s">
        <v>0</v>
      </c>
      <c r="B1" s="1"/>
    </row>
    <row r="2" spans="1:23" ht="15" customHeight="1" x14ac:dyDescent="0.25">
      <c r="H2" s="138" t="s">
        <v>73</v>
      </c>
      <c r="I2" s="139"/>
      <c r="J2" s="140"/>
      <c r="K2" s="79"/>
      <c r="M2" s="75"/>
      <c r="N2" s="75"/>
      <c r="O2" s="76"/>
      <c r="P2" s="77"/>
    </row>
    <row r="3" spans="1:23" ht="15" customHeight="1" x14ac:dyDescent="0.25">
      <c r="A3" s="3" t="s">
        <v>1</v>
      </c>
      <c r="B3" s="4"/>
      <c r="H3" s="141"/>
      <c r="I3" s="142"/>
      <c r="J3" s="143"/>
      <c r="K3" s="79"/>
      <c r="M3" s="75"/>
      <c r="N3" s="75"/>
      <c r="O3" s="76"/>
      <c r="P3" s="77"/>
    </row>
    <row r="4" spans="1:23" ht="15.75" thickBot="1" x14ac:dyDescent="0.3">
      <c r="A4" s="3" t="s">
        <v>2</v>
      </c>
      <c r="B4" s="4"/>
      <c r="H4" s="144"/>
      <c r="I4" s="145"/>
      <c r="J4" s="146"/>
      <c r="K4" s="79"/>
      <c r="M4" s="130"/>
      <c r="N4" s="130"/>
      <c r="O4" s="74"/>
      <c r="P4" s="36"/>
    </row>
    <row r="5" spans="1:23" ht="15.75" thickBot="1" x14ac:dyDescent="0.3">
      <c r="H5" s="5"/>
    </row>
    <row r="6" spans="1:23" ht="15.75" customHeight="1" thickBot="1" x14ac:dyDescent="0.3">
      <c r="C6" s="155" t="s">
        <v>72</v>
      </c>
      <c r="D6" s="156"/>
      <c r="E6" s="157"/>
      <c r="F6" s="147" t="s">
        <v>64</v>
      </c>
      <c r="G6" s="6"/>
      <c r="H6" s="158" t="s">
        <v>67</v>
      </c>
      <c r="I6" s="159"/>
      <c r="J6" s="160"/>
      <c r="K6" s="147" t="s">
        <v>64</v>
      </c>
      <c r="M6" s="158" t="s">
        <v>74</v>
      </c>
      <c r="N6" s="159"/>
      <c r="O6" s="159"/>
      <c r="P6" s="147" t="s">
        <v>64</v>
      </c>
      <c r="R6" s="7" t="s">
        <v>75</v>
      </c>
      <c r="S6" s="8"/>
      <c r="U6" t="s">
        <v>76</v>
      </c>
    </row>
    <row r="7" spans="1:23" ht="39" x14ac:dyDescent="0.25">
      <c r="A7" s="136" t="s">
        <v>3</v>
      </c>
      <c r="B7" s="137"/>
      <c r="C7" s="9" t="s">
        <v>4</v>
      </c>
      <c r="D7" s="9" t="s">
        <v>5</v>
      </c>
      <c r="E7" s="10" t="s">
        <v>6</v>
      </c>
      <c r="F7" s="148"/>
      <c r="G7" s="11"/>
      <c r="H7" s="12" t="s">
        <v>4</v>
      </c>
      <c r="I7" s="12" t="s">
        <v>5</v>
      </c>
      <c r="J7" s="13" t="s">
        <v>6</v>
      </c>
      <c r="K7" s="148"/>
      <c r="M7" s="12" t="s">
        <v>4</v>
      </c>
      <c r="N7" s="12" t="s">
        <v>5</v>
      </c>
      <c r="O7" s="14" t="s">
        <v>6</v>
      </c>
      <c r="P7" s="148"/>
      <c r="R7" s="15" t="s">
        <v>7</v>
      </c>
      <c r="S7" s="16" t="s">
        <v>8</v>
      </c>
      <c r="T7" s="17" t="s">
        <v>9</v>
      </c>
      <c r="U7" s="15" t="s">
        <v>7</v>
      </c>
      <c r="V7" s="16" t="s">
        <v>8</v>
      </c>
      <c r="W7" s="17" t="s">
        <v>9</v>
      </c>
    </row>
    <row r="8" spans="1:23" x14ac:dyDescent="0.25">
      <c r="A8" s="18" t="s">
        <v>10</v>
      </c>
      <c r="B8" s="19"/>
      <c r="C8" s="20">
        <v>0</v>
      </c>
      <c r="D8" s="21" t="s">
        <v>11</v>
      </c>
      <c r="E8" s="22">
        <f>+C8*F8</f>
        <v>0</v>
      </c>
      <c r="F8" s="102"/>
      <c r="G8" s="23"/>
      <c r="H8" s="20">
        <v>0</v>
      </c>
      <c r="I8" s="21" t="s">
        <v>11</v>
      </c>
      <c r="J8" s="24">
        <f>+H8*K8</f>
        <v>0</v>
      </c>
      <c r="K8" s="102"/>
      <c r="M8" s="20">
        <v>0</v>
      </c>
      <c r="N8" s="21" t="s">
        <v>11</v>
      </c>
      <c r="O8" s="25">
        <f>+M8*P8</f>
        <v>0</v>
      </c>
      <c r="P8" s="102"/>
      <c r="R8" s="26" t="s">
        <v>12</v>
      </c>
      <c r="S8" s="27">
        <v>11</v>
      </c>
      <c r="T8" s="113">
        <f>60-S8</f>
        <v>49</v>
      </c>
      <c r="U8" s="116" t="s">
        <v>12</v>
      </c>
      <c r="V8" s="28">
        <v>11</v>
      </c>
      <c r="W8" s="28">
        <f>60-V8</f>
        <v>49</v>
      </c>
    </row>
    <row r="9" spans="1:23" x14ac:dyDescent="0.25">
      <c r="A9" s="18" t="s">
        <v>13</v>
      </c>
      <c r="B9" s="19"/>
      <c r="C9" s="20">
        <v>0</v>
      </c>
      <c r="D9" s="20">
        <v>0</v>
      </c>
      <c r="E9" s="22">
        <f>(C9*F9)+(D9*F9/12)</f>
        <v>0</v>
      </c>
      <c r="F9" s="103">
        <f>+F8</f>
        <v>0</v>
      </c>
      <c r="G9" s="23"/>
      <c r="H9" s="20">
        <v>0</v>
      </c>
      <c r="I9" s="20">
        <v>0</v>
      </c>
      <c r="J9" s="24">
        <f>(H9*K9)+(I9*K9/12)</f>
        <v>0</v>
      </c>
      <c r="K9" s="103">
        <f>+K8</f>
        <v>0</v>
      </c>
      <c r="M9" s="20">
        <v>0</v>
      </c>
      <c r="N9" s="20">
        <v>0</v>
      </c>
      <c r="O9" s="24">
        <f>(M9*P9)+(N9*P9/12)</f>
        <v>0</v>
      </c>
      <c r="P9" s="103">
        <f>+P8</f>
        <v>0</v>
      </c>
      <c r="R9" s="26" t="s">
        <v>14</v>
      </c>
      <c r="S9" s="27">
        <v>11.5</v>
      </c>
      <c r="T9" s="114">
        <f t="shared" ref="T9:T14" si="0">60-S9</f>
        <v>48.5</v>
      </c>
      <c r="U9" s="117" t="s">
        <v>14</v>
      </c>
      <c r="V9" s="27">
        <v>12</v>
      </c>
      <c r="W9" s="27">
        <f t="shared" ref="W9:W14" si="1">60-V9</f>
        <v>48</v>
      </c>
    </row>
    <row r="10" spans="1:23" x14ac:dyDescent="0.25">
      <c r="A10" s="18" t="s">
        <v>15</v>
      </c>
      <c r="B10" s="19"/>
      <c r="C10" s="20">
        <v>0</v>
      </c>
      <c r="D10" s="20">
        <v>0</v>
      </c>
      <c r="E10" s="22">
        <f>(C10*F10)+(D10*F10/12)</f>
        <v>0</v>
      </c>
      <c r="F10" s="29"/>
      <c r="G10" s="23"/>
      <c r="H10" s="20">
        <v>0</v>
      </c>
      <c r="I10" s="20">
        <v>0</v>
      </c>
      <c r="J10" s="24">
        <f>(H10*K10)+(I10*K10/12)</f>
        <v>0</v>
      </c>
      <c r="K10" s="29"/>
      <c r="M10" s="20">
        <v>0</v>
      </c>
      <c r="N10" s="20">
        <v>0</v>
      </c>
      <c r="O10" s="24">
        <f>(M10*P10)+(N10*P10/12)</f>
        <v>0</v>
      </c>
      <c r="P10" s="29"/>
      <c r="R10" s="26" t="s">
        <v>16</v>
      </c>
      <c r="S10" s="27">
        <v>12.25</v>
      </c>
      <c r="T10" s="114">
        <f t="shared" si="0"/>
        <v>47.75</v>
      </c>
      <c r="U10" s="117" t="s">
        <v>16</v>
      </c>
      <c r="V10" s="27">
        <v>12.25</v>
      </c>
      <c r="W10" s="27">
        <f t="shared" si="1"/>
        <v>47.75</v>
      </c>
    </row>
    <row r="11" spans="1:23" x14ac:dyDescent="0.25">
      <c r="A11" s="18" t="s">
        <v>15</v>
      </c>
      <c r="B11" s="19"/>
      <c r="C11" s="20">
        <v>0</v>
      </c>
      <c r="D11" s="20">
        <v>0</v>
      </c>
      <c r="E11" s="22">
        <f t="shared" ref="E11:E14" si="2">(C11*F11)+(D11*F11/12)</f>
        <v>0</v>
      </c>
      <c r="F11" s="29"/>
      <c r="G11" s="30"/>
      <c r="H11" s="20">
        <v>0</v>
      </c>
      <c r="I11" s="20">
        <v>0</v>
      </c>
      <c r="J11" s="24">
        <f t="shared" ref="J11:J14" si="3">(H11*K11)+(I11*K11/12)</f>
        <v>0</v>
      </c>
      <c r="K11" s="29"/>
      <c r="M11" s="20">
        <v>0</v>
      </c>
      <c r="N11" s="20">
        <v>0</v>
      </c>
      <c r="O11" s="24">
        <f t="shared" ref="O11:O14" si="4">(M11*P11)+(N11*P11/12)</f>
        <v>0</v>
      </c>
      <c r="P11" s="29"/>
      <c r="R11" s="26" t="s">
        <v>17</v>
      </c>
      <c r="S11" s="27">
        <v>12.75</v>
      </c>
      <c r="T11" s="114">
        <f t="shared" si="0"/>
        <v>47.25</v>
      </c>
      <c r="U11" s="117" t="s">
        <v>17</v>
      </c>
      <c r="V11" s="27">
        <v>12.75</v>
      </c>
      <c r="W11" s="27">
        <f t="shared" si="1"/>
        <v>47.25</v>
      </c>
    </row>
    <row r="12" spans="1:23" x14ac:dyDescent="0.25">
      <c r="A12" s="18" t="s">
        <v>15</v>
      </c>
      <c r="B12" s="19"/>
      <c r="C12" s="20">
        <v>0</v>
      </c>
      <c r="D12" s="20">
        <v>0</v>
      </c>
      <c r="E12" s="22">
        <f t="shared" si="2"/>
        <v>0</v>
      </c>
      <c r="F12" s="29"/>
      <c r="G12" s="30"/>
      <c r="H12" s="20">
        <v>0</v>
      </c>
      <c r="I12" s="20">
        <v>0</v>
      </c>
      <c r="J12" s="24">
        <f t="shared" si="3"/>
        <v>0</v>
      </c>
      <c r="K12" s="29"/>
      <c r="M12" s="20">
        <v>0</v>
      </c>
      <c r="N12" s="20">
        <v>0</v>
      </c>
      <c r="O12" s="24">
        <f t="shared" si="4"/>
        <v>0</v>
      </c>
      <c r="P12" s="29"/>
      <c r="R12" s="26" t="s">
        <v>18</v>
      </c>
      <c r="S12" s="27">
        <v>13.25</v>
      </c>
      <c r="T12" s="114">
        <f t="shared" si="0"/>
        <v>46.75</v>
      </c>
      <c r="U12" s="117" t="s">
        <v>18</v>
      </c>
      <c r="V12" s="27">
        <v>13.25</v>
      </c>
      <c r="W12" s="27">
        <f t="shared" si="1"/>
        <v>46.75</v>
      </c>
    </row>
    <row r="13" spans="1:23" x14ac:dyDescent="0.25">
      <c r="A13" s="18" t="s">
        <v>15</v>
      </c>
      <c r="B13" s="19"/>
      <c r="C13" s="20">
        <v>0</v>
      </c>
      <c r="D13" s="20">
        <v>0</v>
      </c>
      <c r="E13" s="22">
        <f t="shared" si="2"/>
        <v>0</v>
      </c>
      <c r="F13" s="29"/>
      <c r="G13" s="30"/>
      <c r="H13" s="20">
        <v>0</v>
      </c>
      <c r="I13" s="20">
        <v>0</v>
      </c>
      <c r="J13" s="24">
        <f t="shared" si="3"/>
        <v>0</v>
      </c>
      <c r="K13" s="29"/>
      <c r="M13" s="20">
        <v>0</v>
      </c>
      <c r="N13" s="20">
        <v>0</v>
      </c>
      <c r="O13" s="24">
        <f t="shared" si="4"/>
        <v>0</v>
      </c>
      <c r="P13" s="29"/>
      <c r="R13" s="26" t="s">
        <v>19</v>
      </c>
      <c r="S13" s="27">
        <v>11</v>
      </c>
      <c r="T13" s="114">
        <f t="shared" si="0"/>
        <v>49</v>
      </c>
      <c r="U13" s="117" t="s">
        <v>19</v>
      </c>
      <c r="V13" s="27">
        <v>11</v>
      </c>
      <c r="W13" s="27">
        <f t="shared" si="1"/>
        <v>49</v>
      </c>
    </row>
    <row r="14" spans="1:23" x14ac:dyDescent="0.25">
      <c r="A14" s="18" t="s">
        <v>15</v>
      </c>
      <c r="B14" s="19"/>
      <c r="C14" s="20">
        <v>0</v>
      </c>
      <c r="D14" s="20">
        <v>0</v>
      </c>
      <c r="E14" s="22">
        <f t="shared" si="2"/>
        <v>0</v>
      </c>
      <c r="F14" s="29"/>
      <c r="G14" s="30"/>
      <c r="H14" s="20">
        <v>0</v>
      </c>
      <c r="I14" s="20">
        <v>0</v>
      </c>
      <c r="J14" s="24">
        <f t="shared" si="3"/>
        <v>0</v>
      </c>
      <c r="K14" s="29"/>
      <c r="M14" s="20">
        <v>0</v>
      </c>
      <c r="N14" s="20">
        <v>0</v>
      </c>
      <c r="O14" s="24">
        <f t="shared" si="4"/>
        <v>0</v>
      </c>
      <c r="P14" s="29"/>
      <c r="R14" s="31" t="s">
        <v>20</v>
      </c>
      <c r="S14" s="32">
        <v>13.75</v>
      </c>
      <c r="T14" s="115">
        <f t="shared" si="0"/>
        <v>46.25</v>
      </c>
      <c r="U14" s="149" t="s">
        <v>77</v>
      </c>
      <c r="V14" s="151">
        <v>13.75</v>
      </c>
      <c r="W14" s="151">
        <f t="shared" si="1"/>
        <v>46.25</v>
      </c>
    </row>
    <row r="15" spans="1:23" x14ac:dyDescent="0.25">
      <c r="A15" s="33" t="s">
        <v>21</v>
      </c>
      <c r="B15" s="33"/>
      <c r="C15" s="109">
        <f>+C8-C9-D9/12+SUM(C10:C14)+SUM(D9:D14)/12</f>
        <v>0</v>
      </c>
      <c r="D15" s="34"/>
      <c r="E15" s="35" t="e">
        <f>IF(SUM(E8:E14)/C15&gt;46.75,SUM(E8:E14),"Did you enter cost per case transferred?")</f>
        <v>#DIV/0!</v>
      </c>
      <c r="F15" s="36"/>
      <c r="G15" s="36"/>
      <c r="H15" s="109">
        <f>+H8-H9-I9/12+SUM(H10:H14)+SUM(I9:I14)/12</f>
        <v>0</v>
      </c>
      <c r="I15" s="34"/>
      <c r="J15" s="37" t="e">
        <f>IF(SUM(J8:J14)/H15&gt;46.75,SUM(J8:J14),"Did you enter cost per case transferred?")</f>
        <v>#DIV/0!</v>
      </c>
      <c r="K15" s="36"/>
      <c r="M15" s="109">
        <f>+M8-M9-N9/12+SUM(M10:M14)+SUM(N9:N14)/12</f>
        <v>0</v>
      </c>
      <c r="N15" s="34"/>
      <c r="O15" s="38" t="e">
        <f>IF(SUM(O8:O14)/M15&gt;46.75,SUM(O8:O14),"Did you enter cost per case transferred?")</f>
        <v>#DIV/0!</v>
      </c>
      <c r="U15" s="150"/>
      <c r="V15" s="152"/>
      <c r="W15" s="152"/>
    </row>
    <row r="16" spans="1:23" x14ac:dyDescent="0.25">
      <c r="A16" s="39"/>
      <c r="B16" s="39"/>
      <c r="C16" s="40"/>
      <c r="D16" s="40"/>
      <c r="E16" s="30"/>
      <c r="F16" s="30"/>
      <c r="G16" s="30"/>
      <c r="H16" s="40"/>
      <c r="I16" s="40"/>
      <c r="J16" s="41"/>
      <c r="K16" s="30"/>
      <c r="M16" s="40"/>
      <c r="N16" s="40"/>
      <c r="O16" s="41"/>
    </row>
    <row r="17" spans="1:18" x14ac:dyDescent="0.25">
      <c r="A17" s="18" t="s">
        <v>22</v>
      </c>
      <c r="B17" s="19"/>
      <c r="C17" s="21">
        <f>C15</f>
        <v>0</v>
      </c>
      <c r="D17" s="21" t="s">
        <v>11</v>
      </c>
      <c r="E17" s="22">
        <f>C17*60</f>
        <v>0</v>
      </c>
      <c r="F17" s="55"/>
      <c r="G17" s="108"/>
      <c r="H17" s="21">
        <f>H15</f>
        <v>0</v>
      </c>
      <c r="I17" s="21" t="s">
        <v>11</v>
      </c>
      <c r="J17" s="24">
        <f>H17*60</f>
        <v>0</v>
      </c>
      <c r="K17" s="30"/>
      <c r="M17" s="21">
        <f>M15</f>
        <v>0</v>
      </c>
      <c r="N17" s="21" t="s">
        <v>11</v>
      </c>
      <c r="O17" s="24">
        <f>+M17*60</f>
        <v>0</v>
      </c>
      <c r="R17" s="42"/>
    </row>
    <row r="18" spans="1:18" x14ac:dyDescent="0.25">
      <c r="A18" s="18" t="s">
        <v>23</v>
      </c>
      <c r="B18" s="19"/>
      <c r="C18" s="20">
        <v>0</v>
      </c>
      <c r="D18" s="20">
        <v>0</v>
      </c>
      <c r="E18" s="22">
        <f>(C18*60)+(D18*5)</f>
        <v>0</v>
      </c>
      <c r="F18" s="55"/>
      <c r="G18" s="108"/>
      <c r="H18" s="20">
        <v>0</v>
      </c>
      <c r="I18" s="20">
        <v>0</v>
      </c>
      <c r="J18" s="24">
        <f>(H18*60)+(I18*5)</f>
        <v>0</v>
      </c>
      <c r="K18" s="30"/>
      <c r="M18" s="104">
        <v>0</v>
      </c>
      <c r="N18" s="104">
        <v>0</v>
      </c>
      <c r="O18" s="24">
        <f>(M18*60)+(N18*5)</f>
        <v>0</v>
      </c>
    </row>
    <row r="19" spans="1:18" x14ac:dyDescent="0.25">
      <c r="A19" s="33" t="s">
        <v>24</v>
      </c>
      <c r="B19" s="33"/>
      <c r="C19" s="110">
        <f>E19/60</f>
        <v>0</v>
      </c>
      <c r="D19" s="34"/>
      <c r="E19" s="43">
        <f>E17-E18</f>
        <v>0</v>
      </c>
      <c r="F19" s="36"/>
      <c r="G19" s="36"/>
      <c r="H19" s="110">
        <f>J19/60</f>
        <v>0</v>
      </c>
      <c r="I19" s="34"/>
      <c r="J19" s="44">
        <f>J17-J18</f>
        <v>0</v>
      </c>
      <c r="K19" s="36"/>
      <c r="M19" s="110">
        <f>O19/60</f>
        <v>0</v>
      </c>
      <c r="N19" s="34"/>
      <c r="O19" s="44">
        <f>O17-O18</f>
        <v>0</v>
      </c>
    </row>
    <row r="20" spans="1:18" x14ac:dyDescent="0.25">
      <c r="A20" s="45"/>
      <c r="B20" s="45"/>
      <c r="C20" s="46"/>
      <c r="D20" s="46"/>
      <c r="E20" s="36"/>
      <c r="F20" s="36"/>
      <c r="G20" s="36"/>
      <c r="H20" s="46"/>
      <c r="I20" s="46"/>
      <c r="J20" s="47"/>
      <c r="K20" s="36"/>
      <c r="M20" s="46"/>
      <c r="N20" s="46"/>
      <c r="O20" s="47"/>
    </row>
    <row r="21" spans="1:18" x14ac:dyDescent="0.25">
      <c r="A21" s="39" t="s">
        <v>25</v>
      </c>
      <c r="B21" s="39"/>
      <c r="C21" s="40"/>
      <c r="D21" s="40"/>
      <c r="E21" s="30"/>
      <c r="F21" s="30"/>
      <c r="G21" s="30"/>
      <c r="H21" s="40"/>
      <c r="I21" s="40"/>
      <c r="J21" s="41"/>
      <c r="K21" s="30"/>
      <c r="M21" s="40"/>
      <c r="N21" s="40"/>
      <c r="O21" s="41"/>
    </row>
    <row r="22" spans="1:18" x14ac:dyDescent="0.25">
      <c r="A22" s="48" t="s">
        <v>26</v>
      </c>
      <c r="B22" s="49"/>
      <c r="C22" s="21" t="s">
        <v>11</v>
      </c>
      <c r="D22" s="104">
        <v>0</v>
      </c>
      <c r="E22" s="22">
        <f>D22*5</f>
        <v>0</v>
      </c>
      <c r="F22" s="55"/>
      <c r="G22" s="108"/>
      <c r="H22" s="21" t="s">
        <v>11</v>
      </c>
      <c r="I22" s="20">
        <v>0</v>
      </c>
      <c r="J22" s="24">
        <f>I22*5</f>
        <v>0</v>
      </c>
      <c r="K22" s="30"/>
      <c r="M22" s="21" t="s">
        <v>11</v>
      </c>
      <c r="N22" s="104">
        <v>0</v>
      </c>
      <c r="O22" s="24">
        <f>N22*5</f>
        <v>0</v>
      </c>
    </row>
    <row r="23" spans="1:18" x14ac:dyDescent="0.25">
      <c r="A23" s="18" t="s">
        <v>27</v>
      </c>
      <c r="B23" s="19"/>
      <c r="C23" s="104">
        <v>0</v>
      </c>
      <c r="D23" s="20">
        <v>0</v>
      </c>
      <c r="E23" s="22">
        <f>(C23*60)+(D23*5)</f>
        <v>0</v>
      </c>
      <c r="F23" s="55"/>
      <c r="G23" s="108"/>
      <c r="H23" s="20">
        <v>0</v>
      </c>
      <c r="I23" s="20">
        <v>0</v>
      </c>
      <c r="J23" s="24">
        <f>(H23*60)+(I23*5)</f>
        <v>0</v>
      </c>
      <c r="K23" s="30"/>
      <c r="M23" s="104">
        <v>0</v>
      </c>
      <c r="N23" s="104">
        <v>0</v>
      </c>
      <c r="O23" s="24">
        <f>(M23*60)+(N23*5)</f>
        <v>0</v>
      </c>
    </row>
    <row r="24" spans="1:18" x14ac:dyDescent="0.25">
      <c r="A24" s="112" t="s">
        <v>68</v>
      </c>
      <c r="B24" s="111"/>
      <c r="C24" s="20">
        <v>0</v>
      </c>
      <c r="D24" s="20">
        <v>0</v>
      </c>
      <c r="E24" s="22">
        <f>(C24*60)+(D24*5)</f>
        <v>0</v>
      </c>
      <c r="F24" s="55"/>
      <c r="G24" s="108"/>
      <c r="H24" s="20">
        <v>0</v>
      </c>
      <c r="I24" s="20">
        <v>0</v>
      </c>
      <c r="J24" s="24">
        <f>(H24*60)+(I24*5)</f>
        <v>0</v>
      </c>
      <c r="K24" s="30"/>
      <c r="M24" s="20">
        <v>0</v>
      </c>
      <c r="N24" s="20">
        <v>0</v>
      </c>
      <c r="O24" s="24">
        <f>(M24*60)+(N24*5)</f>
        <v>0</v>
      </c>
    </row>
    <row r="25" spans="1:18" x14ac:dyDescent="0.25">
      <c r="A25" s="50" t="s">
        <v>28</v>
      </c>
      <c r="B25" s="50"/>
      <c r="C25" s="51">
        <f>E25/60</f>
        <v>0</v>
      </c>
      <c r="D25" s="52">
        <f>C25*12</f>
        <v>0</v>
      </c>
      <c r="E25" s="35">
        <f>E19-E22-E23-E24</f>
        <v>0</v>
      </c>
      <c r="F25" s="36"/>
      <c r="G25" s="36"/>
      <c r="H25" s="51">
        <f>J25/60</f>
        <v>0</v>
      </c>
      <c r="I25" s="52">
        <f>H25*12</f>
        <v>0</v>
      </c>
      <c r="J25" s="44">
        <f>J19-J22-J23-J24</f>
        <v>0</v>
      </c>
      <c r="K25" s="36"/>
      <c r="M25" s="51">
        <f>O25/60</f>
        <v>0</v>
      </c>
      <c r="N25" s="52">
        <f>M25*12</f>
        <v>0</v>
      </c>
      <c r="O25" s="37">
        <f>O19-O22-O23-O24</f>
        <v>0</v>
      </c>
      <c r="P25" s="53"/>
    </row>
    <row r="26" spans="1:18" x14ac:dyDescent="0.25">
      <c r="A26" s="33"/>
      <c r="B26" s="33"/>
      <c r="C26" s="51"/>
      <c r="D26" s="52"/>
      <c r="E26" s="36"/>
      <c r="F26" s="36"/>
      <c r="G26" s="36"/>
      <c r="H26" s="51"/>
      <c r="I26" s="52"/>
      <c r="J26" s="36"/>
      <c r="K26" s="36"/>
      <c r="M26" s="51"/>
      <c r="N26" s="52"/>
      <c r="O26" s="36"/>
    </row>
    <row r="27" spans="1:18" ht="30.75" customHeight="1" x14ac:dyDescent="0.25">
      <c r="A27" s="153" t="s">
        <v>78</v>
      </c>
      <c r="B27" s="154"/>
      <c r="C27" s="54"/>
      <c r="D27" s="54">
        <v>0</v>
      </c>
      <c r="E27" s="22">
        <f>(C27*60)+(D27*5)</f>
        <v>0</v>
      </c>
      <c r="F27" s="55"/>
      <c r="G27" s="30"/>
      <c r="H27" s="56"/>
      <c r="I27" s="56"/>
      <c r="J27" s="30"/>
      <c r="K27" s="30"/>
      <c r="M27" s="56"/>
      <c r="N27" s="56"/>
      <c r="O27" s="30"/>
    </row>
    <row r="28" spans="1:18" x14ac:dyDescent="0.25">
      <c r="A28" s="57"/>
      <c r="B28" s="57"/>
      <c r="C28" s="56"/>
      <c r="D28" s="56"/>
      <c r="E28" s="30"/>
      <c r="F28" s="30"/>
      <c r="G28" s="30"/>
      <c r="H28" s="56"/>
      <c r="I28" s="56"/>
      <c r="J28" s="30"/>
      <c r="K28" s="30"/>
      <c r="L28" s="53"/>
      <c r="M28" s="56"/>
      <c r="N28" s="56"/>
      <c r="O28" s="30"/>
    </row>
    <row r="29" spans="1:18" x14ac:dyDescent="0.25">
      <c r="A29" s="45"/>
      <c r="B29" s="45"/>
      <c r="C29" s="132" t="s">
        <v>29</v>
      </c>
      <c r="D29" s="133"/>
      <c r="H29" s="134" t="s">
        <v>30</v>
      </c>
      <c r="I29" s="135"/>
      <c r="J29" s="58"/>
      <c r="K29" s="58"/>
      <c r="O29" s="58"/>
    </row>
    <row r="30" spans="1:18" ht="30" x14ac:dyDescent="0.25">
      <c r="A30" s="136" t="s">
        <v>31</v>
      </c>
      <c r="B30" s="137"/>
      <c r="C30" s="59" t="s">
        <v>4</v>
      </c>
      <c r="D30" s="60" t="s">
        <v>6</v>
      </c>
      <c r="H30" s="59" t="s">
        <v>4</v>
      </c>
      <c r="I30" s="60" t="s">
        <v>6</v>
      </c>
      <c r="J30" s="45"/>
      <c r="K30" s="45"/>
      <c r="O30" s="45"/>
    </row>
    <row r="31" spans="1:18" x14ac:dyDescent="0.25">
      <c r="A31" s="18" t="s">
        <v>32</v>
      </c>
      <c r="B31" s="19"/>
      <c r="C31" s="61">
        <f>C15</f>
        <v>0</v>
      </c>
      <c r="D31" s="62" t="e">
        <f>+E15</f>
        <v>#DIV/0!</v>
      </c>
      <c r="H31" s="61">
        <f>M15+H15</f>
        <v>0</v>
      </c>
      <c r="I31" s="62" t="e">
        <f>+J15+O15</f>
        <v>#DIV/0!</v>
      </c>
      <c r="J31" s="45"/>
      <c r="K31" s="45"/>
      <c r="O31" s="45"/>
    </row>
    <row r="32" spans="1:18" x14ac:dyDescent="0.25">
      <c r="A32" s="18" t="s">
        <v>33</v>
      </c>
      <c r="B32" s="19"/>
      <c r="C32" s="61">
        <f>C17</f>
        <v>0</v>
      </c>
      <c r="D32" s="62">
        <f>C32*60</f>
        <v>0</v>
      </c>
      <c r="H32" s="63">
        <f>+H31</f>
        <v>0</v>
      </c>
      <c r="I32" s="64">
        <f>H32*60</f>
        <v>0</v>
      </c>
      <c r="J32" s="45"/>
      <c r="K32" s="45"/>
      <c r="O32" s="45"/>
    </row>
    <row r="33" spans="1:15" x14ac:dyDescent="0.25">
      <c r="A33" s="18" t="s">
        <v>34</v>
      </c>
      <c r="B33" s="19"/>
      <c r="C33" s="61">
        <f>E27/60</f>
        <v>0</v>
      </c>
      <c r="D33" s="62">
        <f>C33*60</f>
        <v>0</v>
      </c>
      <c r="E33" s="45"/>
      <c r="F33" s="45"/>
      <c r="G33" s="57"/>
      <c r="H33" s="65"/>
      <c r="I33" s="66"/>
      <c r="J33" s="45"/>
      <c r="K33" s="45"/>
      <c r="O33" s="57"/>
    </row>
    <row r="34" spans="1:15" ht="15.75" thickBot="1" x14ac:dyDescent="0.3"/>
    <row r="35" spans="1:15" ht="15.75" thickBot="1" x14ac:dyDescent="0.3">
      <c r="A35" s="39" t="s">
        <v>35</v>
      </c>
      <c r="B35" s="45"/>
      <c r="C35" s="67"/>
      <c r="D35" s="68" t="e">
        <f>+D32-D31</f>
        <v>#DIV/0!</v>
      </c>
      <c r="I35" s="69" t="e">
        <f>+I32-I31</f>
        <v>#DIV/0!</v>
      </c>
    </row>
    <row r="36" spans="1:15" x14ac:dyDescent="0.25">
      <c r="A36" s="70" t="s">
        <v>36</v>
      </c>
      <c r="B36" s="70"/>
      <c r="C36" s="71"/>
      <c r="D36" s="71"/>
    </row>
    <row r="37" spans="1:15" x14ac:dyDescent="0.25">
      <c r="A37" s="72" t="s">
        <v>37</v>
      </c>
      <c r="B37" s="72"/>
      <c r="C37" s="73"/>
      <c r="D37" s="73"/>
    </row>
    <row r="38" spans="1:15" x14ac:dyDescent="0.25">
      <c r="A38" s="72" t="s">
        <v>38</v>
      </c>
      <c r="B38" s="72"/>
      <c r="C38" s="73"/>
      <c r="D38" s="73"/>
    </row>
    <row r="39" spans="1:15" x14ac:dyDescent="0.25">
      <c r="A39" s="72" t="s">
        <v>39</v>
      </c>
      <c r="B39" s="72"/>
      <c r="C39" s="71"/>
      <c r="D39" s="71"/>
    </row>
  </sheetData>
  <sheetProtection algorithmName="SHA-512" hashValue="w3M53lUckkU6glDQtdsyT/PSW44d3R3z3cV5oLIt4RRelhTjqoqAxGjA7TUv+EI0zc61RtLwxd5HzfUhAPKKFg==" saltValue="SLwHuG+fR4EFnkpyTic8OQ==" spinCount="100000" sheet="1" objects="1" scenarios="1"/>
  <protectedRanges>
    <protectedRange sqref="C8:C14 C23:C24 C27:D27 D22:D24 C18:D18 D9:D14 H7:H14 I9:I14 H18:I18 H23:I24 I22 M8:M14 N9:N14 P10:P14 M18:N18 N22:N24 M23:M24 B3:B4 P8 K10:K14 K8 F10:F14 F8" name="cookie2"/>
    <protectedRange sqref="C18:D18 D22:D24 C23:C24 C27:D28 H18:I18 I22:I24 H23:H24 H27:I28 M18:N18 N22:N24 M23:M24 M27:N28 C8:C14 D9:D14 H8:H14 I9:I14 M8:M14 N9:N14" name="Range1_1_1"/>
  </protectedRanges>
  <mergeCells count="16">
    <mergeCell ref="U14:U15"/>
    <mergeCell ref="V14:V15"/>
    <mergeCell ref="W14:W15"/>
    <mergeCell ref="A27:B27"/>
    <mergeCell ref="M4:N4"/>
    <mergeCell ref="C6:E6"/>
    <mergeCell ref="H6:J6"/>
    <mergeCell ref="M6:O6"/>
    <mergeCell ref="P6:P7"/>
    <mergeCell ref="K6:K7"/>
    <mergeCell ref="A7:B7"/>
    <mergeCell ref="C29:D29"/>
    <mergeCell ref="H29:I29"/>
    <mergeCell ref="A30:B30"/>
    <mergeCell ref="H2:J4"/>
    <mergeCell ref="F6:F7"/>
  </mergeCells>
  <hyperlinks>
    <hyperlink ref="A3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mult</vt:lpstr>
      <vt:lpstr>calculator!Print_Area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Nancy Coe</cp:lastModifiedBy>
  <cp:lastPrinted>2018-01-23T16:38:37Z</cp:lastPrinted>
  <dcterms:created xsi:type="dcterms:W3CDTF">2017-04-03T15:34:11Z</dcterms:created>
  <dcterms:modified xsi:type="dcterms:W3CDTF">2020-01-02T19:49:03Z</dcterms:modified>
</cp:coreProperties>
</file>