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ommunication.coord\Desktop\"/>
    </mc:Choice>
  </mc:AlternateContent>
  <bookViews>
    <workbookView xWindow="0" yWindow="0" windowWidth="19200" windowHeight="9645"/>
  </bookViews>
  <sheets>
    <sheet name="Sheet1" sheetId="1" r:id="rId1"/>
    <sheet name="Sheet2" sheetId="2" r:id="rId2"/>
  </sheets>
  <definedNames>
    <definedName name="_xlnm.Print_Area" localSheetId="0">Sheet1!$B$1:$F$55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M8" i="2" l="1"/>
  <c r="M9" i="2"/>
  <c r="N9" i="2"/>
  <c r="R14" i="2"/>
  <c r="D30" i="1" l="1"/>
  <c r="D32" i="1" s="1"/>
  <c r="D45" i="1"/>
  <c r="D47" i="1" s="1"/>
  <c r="D38" i="1"/>
  <c r="D40" i="1" s="1"/>
  <c r="D29" i="1"/>
  <c r="C34" i="2"/>
  <c r="D34" i="2" s="1"/>
  <c r="E28" i="2"/>
  <c r="E27" i="2"/>
  <c r="M24" i="2"/>
  <c r="I24" i="2"/>
  <c r="E24" i="2"/>
  <c r="M23" i="2"/>
  <c r="I23" i="2"/>
  <c r="E23" i="2"/>
  <c r="M22" i="2"/>
  <c r="I22" i="2"/>
  <c r="E22" i="2"/>
  <c r="M18" i="2"/>
  <c r="I18" i="2"/>
  <c r="E18" i="2"/>
  <c r="K15" i="2"/>
  <c r="K17" i="2" s="1"/>
  <c r="M17" i="2" s="1"/>
  <c r="M14" i="2"/>
  <c r="I14" i="2"/>
  <c r="E14" i="2"/>
  <c r="R13" i="2"/>
  <c r="M13" i="2"/>
  <c r="I13" i="2"/>
  <c r="E13" i="2"/>
  <c r="R12" i="2"/>
  <c r="M12" i="2"/>
  <c r="I12" i="2"/>
  <c r="E12" i="2"/>
  <c r="R11" i="2"/>
  <c r="M11" i="2"/>
  <c r="I11" i="2"/>
  <c r="E11" i="2"/>
  <c r="R10" i="2"/>
  <c r="M10" i="2"/>
  <c r="I10" i="2"/>
  <c r="E10" i="2"/>
  <c r="R9" i="2"/>
  <c r="I9" i="2"/>
  <c r="E9" i="2"/>
  <c r="R8" i="2"/>
  <c r="I8" i="2"/>
  <c r="I15" i="2" s="1"/>
  <c r="E8" i="2"/>
  <c r="E15" i="2" s="1"/>
  <c r="C15" i="2" s="1"/>
  <c r="M19" i="2" l="1"/>
  <c r="K19" i="2" s="1"/>
  <c r="G15" i="2"/>
  <c r="G17" i="2" s="1"/>
  <c r="I17" i="2" s="1"/>
  <c r="I19" i="2" s="1"/>
  <c r="C32" i="2"/>
  <c r="D32" i="2" s="1"/>
  <c r="C17" i="2"/>
  <c r="M25" i="2" l="1"/>
  <c r="K25" i="2" s="1"/>
  <c r="L25" i="2" s="1"/>
  <c r="M15" i="2"/>
  <c r="H32" i="2" s="1"/>
  <c r="I25" i="2"/>
  <c r="G25" i="2" s="1"/>
  <c r="H25" i="2" s="1"/>
  <c r="G19" i="2"/>
  <c r="E17" i="2"/>
  <c r="E19" i="2" s="1"/>
  <c r="C33" i="2"/>
  <c r="D33" i="2" s="1"/>
  <c r="D36" i="2" s="1"/>
  <c r="G32" i="2"/>
  <c r="G33" i="2" s="1"/>
  <c r="H33" i="2" s="1"/>
  <c r="H36" i="2" l="1"/>
  <c r="E25" i="2"/>
  <c r="C25" i="2" s="1"/>
  <c r="D25" i="2" s="1"/>
  <c r="C19" i="2"/>
</calcChain>
</file>

<file path=xl/sharedStrings.xml><?xml version="1.0" encoding="utf-8"?>
<sst xmlns="http://schemas.openxmlformats.org/spreadsheetml/2006/main" count="128" uniqueCount="83">
  <si>
    <t xml:space="preserve">COOKIE CALCULATOR </t>
  </si>
  <si>
    <t>Surplus spring 2016 cookies paid to province between Sep/16 and Aug/17</t>
  </si>
  <si>
    <t>Unit Name:</t>
  </si>
  <si>
    <t>Bank ID:</t>
  </si>
  <si>
    <t>Fall 2016 cookies</t>
  </si>
  <si>
    <t>Spring 2016 cookies</t>
  </si>
  <si>
    <t>Spring 2017 cookies</t>
  </si>
  <si>
    <t>Cookie profit Spring 2017 campaign</t>
  </si>
  <si>
    <t>Please enter number of cases and/or number of boxes in the yellow highlighted fields</t>
  </si>
  <si>
    <t>No. cases</t>
  </si>
  <si>
    <t>No. of boxes</t>
  </si>
  <si>
    <t>Dollar value</t>
  </si>
  <si>
    <t>Cases Sold Per Girl Unit Portion Earned Per Case</t>
  </si>
  <si>
    <t>Profit</t>
  </si>
  <si>
    <t>Cost per case</t>
  </si>
  <si>
    <t>No. of cases originally ordered</t>
  </si>
  <si>
    <t>-</t>
  </si>
  <si>
    <t>&lt; 0 - 1.99 cases</t>
  </si>
  <si>
    <t>No. of cases given to another unit*</t>
  </si>
  <si>
    <t>2 - 2.99 cases</t>
  </si>
  <si>
    <t>No. of cases received from another unit**</t>
  </si>
  <si>
    <t>3 - 3.99 cases</t>
  </si>
  <si>
    <t>4 - 4.99 cases</t>
  </si>
  <si>
    <t>5+ cases</t>
  </si>
  <si>
    <t xml:space="preserve">Trefoil Guilds </t>
  </si>
  <si>
    <t xml:space="preserve">Trip units </t>
  </si>
  <si>
    <t xml:space="preserve">Total expense should be: </t>
  </si>
  <si>
    <t>Total revenue should be deposited ($60 per case)</t>
  </si>
  <si>
    <t>Total no. of cases sold and deposited</t>
  </si>
  <si>
    <t>Outstanding amount:</t>
  </si>
  <si>
    <t>Explanation of the outstanding amount</t>
  </si>
  <si>
    <t>No. of boxes used by unit as gifts/thank yous
(calculates at $5.00 per box)</t>
  </si>
  <si>
    <t>Unsold cookies ($60 per case or $5.00 per box)</t>
  </si>
  <si>
    <t>Other (please double click to explain)</t>
  </si>
  <si>
    <t>Outstanding amount (should equal or calculate close to $0)</t>
  </si>
  <si>
    <t>No. of cases and/or boxes carried forward from previous cookie campaign</t>
  </si>
  <si>
    <t>No. of cases and/or boxes sold from previous cookie campaign</t>
  </si>
  <si>
    <t xml:space="preserve">Fall </t>
  </si>
  <si>
    <t>Spring</t>
  </si>
  <si>
    <t>SUMMARY: Balance report at year-end will reflect</t>
  </si>
  <si>
    <t xml:space="preserve">Expense should be: </t>
  </si>
  <si>
    <t xml:space="preserve">Revenue should be: </t>
  </si>
  <si>
    <t xml:space="preserve">***Other revenue should be: </t>
  </si>
  <si>
    <t>Profit retained in the unit</t>
  </si>
  <si>
    <t>Quick 17 – Making a Unit-to-Unit Transfer for Cookies</t>
  </si>
  <si>
    <t xml:space="preserve">*when giving cookies to another unit, the unit-to-unit transfer will have to be initiated by the receiving unit for the cost per case (provide other unit with per case cost on the cookie invoice emailed approx. 1 month before cookie payment to province) </t>
  </si>
  <si>
    <t>**when receiving cookies from another unit, your unit will be required to initiate a unit-to-unit transfer for the cost per case (ask other unit for per case cost which is identified on the cookie invoice email approx. 1 month before cookie payment to province)</t>
  </si>
  <si>
    <t>***other revenue should only be used for unsold spring cookies sold in the following Guiding year. Be sure to include comments in the deposit</t>
  </si>
  <si>
    <t>FALL COOKIE CAMPAIGN</t>
  </si>
  <si>
    <r>
      <t>How many mint cases did you</t>
    </r>
    <r>
      <rPr>
        <b/>
        <sz val="11"/>
        <color theme="1"/>
        <rFont val="Calibri"/>
        <family val="2"/>
        <scheme val="minor"/>
      </rPr>
      <t xml:space="preserve"> transfer to</t>
    </r>
    <r>
      <rPr>
        <sz val="11"/>
        <color theme="1"/>
        <rFont val="Calibri"/>
        <family val="2"/>
        <scheme val="minor"/>
      </rPr>
      <t xml:space="preserve"> another unit?</t>
    </r>
  </si>
  <si>
    <r>
      <t xml:space="preserve">How many mint cases did you </t>
    </r>
    <r>
      <rPr>
        <b/>
        <sz val="11"/>
        <color theme="1"/>
        <rFont val="Calibri"/>
        <family val="2"/>
        <scheme val="minor"/>
      </rPr>
      <t>receive from</t>
    </r>
    <r>
      <rPr>
        <sz val="11"/>
        <color theme="1"/>
        <rFont val="Calibri"/>
        <family val="2"/>
        <scheme val="minor"/>
      </rPr>
      <t xml:space="preserve"> another unit?</t>
    </r>
  </si>
  <si>
    <r>
      <t xml:space="preserve">How many cases of chocolate/vanilla cases did you </t>
    </r>
    <r>
      <rPr>
        <b/>
        <sz val="11"/>
        <color theme="1"/>
        <rFont val="Calibri"/>
        <family val="2"/>
        <scheme val="minor"/>
      </rPr>
      <t>receive from</t>
    </r>
    <r>
      <rPr>
        <sz val="11"/>
        <color theme="1"/>
        <rFont val="Calibri"/>
        <family val="2"/>
        <scheme val="minor"/>
      </rPr>
      <t xml:space="preserve"> another  unit?</t>
    </r>
  </si>
  <si>
    <r>
      <t xml:space="preserve">How many cases of chocolate/vanilla cases did you </t>
    </r>
    <r>
      <rPr>
        <b/>
        <sz val="11"/>
        <color theme="1"/>
        <rFont val="Calibri"/>
        <family val="2"/>
        <scheme val="minor"/>
      </rPr>
      <t>transfer to</t>
    </r>
    <r>
      <rPr>
        <sz val="11"/>
        <color theme="1"/>
        <rFont val="Calibri"/>
        <family val="2"/>
        <scheme val="minor"/>
      </rPr>
      <t xml:space="preserve"> another  unit?</t>
    </r>
  </si>
  <si>
    <r>
      <t xml:space="preserve">How many cases of chocolate/vanilla cases did you </t>
    </r>
    <r>
      <rPr>
        <b/>
        <sz val="11"/>
        <color theme="1"/>
        <rFont val="Calibri"/>
        <family val="2"/>
        <scheme val="minor"/>
      </rPr>
      <t>order</t>
    </r>
    <r>
      <rPr>
        <sz val="11"/>
        <color theme="1"/>
        <rFont val="Calibri"/>
        <family val="2"/>
        <scheme val="minor"/>
      </rPr>
      <t>?</t>
    </r>
  </si>
  <si>
    <t>What cost per case did the other unit charge you?</t>
  </si>
  <si>
    <t>What you should see on your Balance report:</t>
  </si>
  <si>
    <r>
      <t xml:space="preserve">How many </t>
    </r>
    <r>
      <rPr>
        <b/>
        <sz val="11"/>
        <color theme="1"/>
        <rFont val="Calibri"/>
        <family val="2"/>
        <scheme val="minor"/>
      </rPr>
      <t>boxes</t>
    </r>
    <r>
      <rPr>
        <sz val="11"/>
        <color theme="1"/>
        <rFont val="Calibri"/>
        <family val="2"/>
        <scheme val="minor"/>
      </rPr>
      <t xml:space="preserve"> did you use as gifts/snacks?</t>
    </r>
  </si>
  <si>
    <r>
      <t xml:space="preserve">How many mint </t>
    </r>
    <r>
      <rPr>
        <b/>
        <sz val="11"/>
        <color theme="1"/>
        <rFont val="Calibri"/>
        <family val="2"/>
        <scheme val="minor"/>
      </rPr>
      <t>boxes</t>
    </r>
    <r>
      <rPr>
        <sz val="11"/>
        <color theme="1"/>
        <rFont val="Calibri"/>
        <family val="2"/>
        <scheme val="minor"/>
      </rPr>
      <t xml:space="preserve"> did you use as gifts/snacks?</t>
    </r>
  </si>
  <si>
    <r>
      <t>How many cases of mint cookies did you</t>
    </r>
    <r>
      <rPr>
        <b/>
        <sz val="11"/>
        <color theme="1"/>
        <rFont val="Calibri"/>
        <family val="2"/>
        <scheme val="minor"/>
      </rPr>
      <t xml:space="preserve"> order</t>
    </r>
    <r>
      <rPr>
        <sz val="11"/>
        <color theme="1"/>
        <rFont val="Calibri"/>
        <family val="2"/>
        <scheme val="minor"/>
      </rPr>
      <t>?</t>
    </r>
  </si>
  <si>
    <t>mint</t>
  </si>
  <si>
    <t>c/v</t>
  </si>
  <si>
    <t>What cost per case is on your invoice (May 8) or transfer?</t>
  </si>
  <si>
    <r>
      <t xml:space="preserve">How many cases of </t>
    </r>
    <r>
      <rPr>
        <b/>
        <sz val="11"/>
        <color theme="1"/>
        <rFont val="Calibri"/>
        <family val="2"/>
        <scheme val="minor"/>
      </rPr>
      <t>unsold</t>
    </r>
    <r>
      <rPr>
        <sz val="11"/>
        <color theme="1"/>
        <rFont val="Calibri"/>
        <family val="2"/>
        <scheme val="minor"/>
      </rPr>
      <t xml:space="preserve"> cookies do you have?</t>
    </r>
  </si>
  <si>
    <t>Explanation of the difference</t>
  </si>
  <si>
    <r>
      <t xml:space="preserve">How many cases of chocolate/vanilla 2016 cases did you </t>
    </r>
    <r>
      <rPr>
        <b/>
        <sz val="11"/>
        <color theme="1"/>
        <rFont val="Calibri"/>
        <family val="2"/>
        <scheme val="minor"/>
      </rPr>
      <t>transfer to</t>
    </r>
    <r>
      <rPr>
        <sz val="11"/>
        <color theme="1"/>
        <rFont val="Calibri"/>
        <family val="2"/>
        <scheme val="minor"/>
      </rPr>
      <t xml:space="preserve"> another  unit in the fall?</t>
    </r>
  </si>
  <si>
    <r>
      <t xml:space="preserve">How many cases of chocolate/vanilla 2016 cases did you </t>
    </r>
    <r>
      <rPr>
        <b/>
        <sz val="11"/>
        <color theme="1"/>
        <rFont val="Calibri"/>
        <family val="2"/>
        <scheme val="minor"/>
      </rPr>
      <t>receive from</t>
    </r>
    <r>
      <rPr>
        <sz val="11"/>
        <color theme="1"/>
        <rFont val="Calibri"/>
        <family val="2"/>
        <scheme val="minor"/>
      </rPr>
      <t xml:space="preserve"> another  unit in the fall?</t>
    </r>
  </si>
  <si>
    <t>How many cases of chocolate/vanilla (surplus) 2016 cases did you pick up from the cookie receiver, in the fall?</t>
  </si>
  <si>
    <t>SPRING 2017 COOKIE CAMPAIGN</t>
  </si>
  <si>
    <t>Please note all mint cookies paid for in the current guiding year should be deposited to fall cookie revenue</t>
  </si>
  <si>
    <t>Please note all chocolate/vanilla (c/v) cookies paid for in the current guiding year should be deposited to spring cookie revenue</t>
  </si>
  <si>
    <t>Please note all cookies paid for in a previous guiding year should be deposited to Revenue-Others</t>
  </si>
  <si>
    <t>How many cases of unsold chocolate/vanilla 2016 cookies did you sell from the previous guiding year?</t>
  </si>
  <si>
    <t>Actual Spring Cookie Revenue showing ($)</t>
  </si>
  <si>
    <t>Spring Cookie Purchases (EXP) ($)</t>
  </si>
  <si>
    <t>Spring Cookie Revenue ($)</t>
  </si>
  <si>
    <t>Difference  ($)</t>
  </si>
  <si>
    <t>Fall cookie Purchases (EXP) ($)</t>
  </si>
  <si>
    <t>Fall Cookie Revenue ($)</t>
  </si>
  <si>
    <t>Actual revenue showing  ($)</t>
  </si>
  <si>
    <t>Revenue - Others  ($)</t>
  </si>
  <si>
    <t>Actual  Revenue - Others  ($)</t>
  </si>
  <si>
    <t>Difference ($)</t>
  </si>
  <si>
    <t xml:space="preserve">Cost per case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</si>
</sst>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;[Red]\-&quot;$&quot;#,##0.00"/>
    <numFmt numFmtId="165" formatCode="0.0"/>
    <numFmt numFmtId="166" formatCode="&quot;$&quot;#,##0.00;[Red]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5" fillId="0" borderId="0" xfId="0" applyFont="1" applyFill="1"/>
    <xf numFmtId="0" fontId="0" fillId="0" borderId="0" xfId="0" applyFill="1" applyBorder="1"/>
    <xf numFmtId="0" fontId="5" fillId="0" borderId="5" xfId="0" applyFont="1" applyFill="1" applyBorder="1"/>
    <xf numFmtId="0" fontId="5" fillId="3" borderId="6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6" fillId="0" borderId="0" xfId="2" applyFont="1" applyBorder="1" applyProtection="1">
      <protection locked="0"/>
    </xf>
    <xf numFmtId="0" fontId="6" fillId="0" borderId="0" xfId="2"/>
    <xf numFmtId="165" fontId="2" fillId="7" borderId="9" xfId="0" applyNumberFormat="1" applyFont="1" applyFill="1" applyBorder="1" applyAlignment="1">
      <alignment horizontal="center" wrapText="1"/>
    </xf>
    <xf numFmtId="164" fontId="2" fillId="7" borderId="9" xfId="0" applyNumberFormat="1" applyFont="1" applyFill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 wrapText="1"/>
    </xf>
    <xf numFmtId="165" fontId="2" fillId="8" borderId="9" xfId="0" applyNumberFormat="1" applyFont="1" applyFill="1" applyBorder="1" applyAlignment="1">
      <alignment horizontal="center" wrapText="1"/>
    </xf>
    <xf numFmtId="164" fontId="2" fillId="8" borderId="9" xfId="0" applyNumberFormat="1" applyFont="1" applyFill="1" applyBorder="1" applyAlignment="1">
      <alignment horizontal="center" wrapText="1"/>
    </xf>
    <xf numFmtId="164" fontId="2" fillId="8" borderId="10" xfId="0" applyNumberFormat="1" applyFont="1" applyFill="1" applyBorder="1" applyAlignment="1">
      <alignment horizontal="center" wrapText="1"/>
    </xf>
    <xf numFmtId="0" fontId="6" fillId="4" borderId="5" xfId="2" applyFont="1" applyFill="1" applyBorder="1" applyAlignment="1" applyProtection="1">
      <alignment wrapText="1"/>
      <protection locked="0"/>
    </xf>
    <xf numFmtId="0" fontId="6" fillId="4" borderId="14" xfId="2" applyFont="1" applyFill="1" applyBorder="1" applyAlignment="1" applyProtection="1">
      <alignment horizontal="center"/>
      <protection locked="0"/>
    </xf>
    <xf numFmtId="0" fontId="6" fillId="4" borderId="14" xfId="2" applyFont="1" applyFill="1" applyBorder="1" applyAlignment="1" applyProtection="1">
      <alignment horizontal="center" wrapText="1"/>
      <protection locked="0"/>
    </xf>
    <xf numFmtId="0" fontId="1" fillId="0" borderId="5" xfId="0" applyFont="1" applyBorder="1"/>
    <xf numFmtId="0" fontId="1" fillId="0" borderId="6" xfId="0" applyFont="1" applyBorder="1"/>
    <xf numFmtId="1" fontId="1" fillId="3" borderId="14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64" fontId="1" fillId="5" borderId="14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6" fillId="4" borderId="19" xfId="2" applyFont="1" applyFill="1" applyBorder="1" applyProtection="1">
      <protection locked="0"/>
    </xf>
    <xf numFmtId="44" fontId="6" fillId="4" borderId="18" xfId="3" applyFont="1" applyFill="1" applyBorder="1" applyAlignment="1" applyProtection="1">
      <alignment horizontal="center"/>
      <protection locked="0"/>
    </xf>
    <xf numFmtId="44" fontId="6" fillId="4" borderId="4" xfId="3" applyFont="1" applyFill="1" applyBorder="1" applyAlignment="1" applyProtection="1">
      <alignment horizontal="center"/>
      <protection locked="0"/>
    </xf>
    <xf numFmtId="44" fontId="0" fillId="3" borderId="14" xfId="1" applyFont="1" applyFill="1" applyBorder="1"/>
    <xf numFmtId="164" fontId="1" fillId="0" borderId="0" xfId="0" applyNumberFormat="1" applyFont="1" applyFill="1" applyBorder="1" applyAlignment="1">
      <alignment horizontal="center"/>
    </xf>
    <xf numFmtId="0" fontId="6" fillId="4" borderId="10" xfId="2" applyFont="1" applyFill="1" applyBorder="1" applyProtection="1">
      <protection locked="0"/>
    </xf>
    <xf numFmtId="44" fontId="6" fillId="4" borderId="9" xfId="3" applyFont="1" applyFill="1" applyBorder="1" applyAlignment="1" applyProtection="1">
      <alignment horizontal="center"/>
      <protection locked="0"/>
    </xf>
    <xf numFmtId="0" fontId="5" fillId="0" borderId="0" xfId="0" applyFont="1" applyFill="1" applyBorder="1"/>
    <xf numFmtId="2" fontId="5" fillId="0" borderId="2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5" fillId="5" borderId="2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2" borderId="20" xfId="0" applyNumberFormat="1" applyFont="1" applyFill="1" applyBorder="1" applyAlignment="1">
      <alignment horizontal="center"/>
    </xf>
    <xf numFmtId="164" fontId="5" fillId="2" borderId="20" xfId="0" applyNumberFormat="1" applyFont="1" applyFill="1" applyBorder="1" applyAlignment="1">
      <alignment horizontal="left"/>
    </xf>
    <xf numFmtId="0" fontId="5" fillId="0" borderId="0" xfId="0" applyFont="1" applyBorder="1"/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6" fontId="0" fillId="0" borderId="0" xfId="0" applyNumberFormat="1"/>
    <xf numFmtId="2" fontId="5" fillId="0" borderId="21" xfId="0" applyNumberFormat="1" applyFont="1" applyFill="1" applyBorder="1" applyAlignment="1">
      <alignment horizontal="center"/>
    </xf>
    <xf numFmtId="164" fontId="5" fillId="5" borderId="21" xfId="0" applyNumberFormat="1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center"/>
    </xf>
    <xf numFmtId="0" fontId="1" fillId="0" borderId="0" xfId="0" applyFont="1" applyBorder="1"/>
    <xf numFmtId="165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7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14" xfId="0" applyFont="1" applyFill="1" applyBorder="1"/>
    <xf numFmtId="0" fontId="5" fillId="3" borderId="14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164" fontId="1" fillId="0" borderId="0" xfId="0" applyNumberFormat="1" applyFont="1" applyFill="1" applyBorder="1"/>
    <xf numFmtId="165" fontId="2" fillId="6" borderId="14" xfId="0" applyNumberFormat="1" applyFont="1" applyFill="1" applyBorder="1" applyAlignment="1">
      <alignment horizontal="center" wrapText="1"/>
    </xf>
    <xf numFmtId="164" fontId="2" fillId="6" borderId="14" xfId="0" applyNumberFormat="1" applyFont="1" applyFill="1" applyBorder="1" applyAlignment="1">
      <alignment horizontal="center" wrapText="1"/>
    </xf>
    <xf numFmtId="165" fontId="1" fillId="0" borderId="14" xfId="0" applyNumberFormat="1" applyFont="1" applyBorder="1" applyAlignment="1">
      <alignment horizontal="center"/>
    </xf>
    <xf numFmtId="164" fontId="1" fillId="9" borderId="14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4" fontId="1" fillId="9" borderId="4" xfId="0" applyNumberFormat="1" applyFont="1" applyFill="1" applyBorder="1" applyAlignment="1">
      <alignment horizontal="center"/>
    </xf>
    <xf numFmtId="165" fontId="1" fillId="0" borderId="22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165" fontId="1" fillId="0" borderId="0" xfId="0" applyNumberFormat="1" applyFont="1" applyBorder="1"/>
    <xf numFmtId="165" fontId="1" fillId="0" borderId="23" xfId="0" applyNumberFormat="1" applyFont="1" applyBorder="1"/>
    <xf numFmtId="0" fontId="0" fillId="0" borderId="23" xfId="0" applyNumberFormat="1" applyBorder="1"/>
    <xf numFmtId="0" fontId="9" fillId="0" borderId="0" xfId="4" applyFont="1" applyAlignment="1" applyProtection="1"/>
    <xf numFmtId="165" fontId="1" fillId="0" borderId="0" xfId="0" applyNumberFormat="1" applyFont="1"/>
    <xf numFmtId="0" fontId="10" fillId="0" borderId="0" xfId="0" applyFont="1"/>
    <xf numFmtId="165" fontId="11" fillId="0" borderId="0" xfId="0" applyNumberFormat="1" applyFont="1"/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49" fontId="5" fillId="3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/>
    <xf numFmtId="0" fontId="0" fillId="0" borderId="0" xfId="0" applyAlignment="1">
      <alignment horizontal="left" wrapText="1"/>
    </xf>
    <xf numFmtId="0" fontId="12" fillId="0" borderId="0" xfId="0" applyFont="1" applyAlignment="1"/>
    <xf numFmtId="0" fontId="0" fillId="0" borderId="0" xfId="0" applyFill="1" applyAlignment="1">
      <alignment horizontal="center"/>
    </xf>
    <xf numFmtId="0" fontId="0" fillId="3" borderId="14" xfId="0" applyFill="1" applyBorder="1" applyAlignment="1">
      <alignment horizontal="center"/>
    </xf>
    <xf numFmtId="0" fontId="13" fillId="0" borderId="0" xfId="0" applyFont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/>
    <xf numFmtId="0" fontId="14" fillId="0" borderId="0" xfId="0" applyFont="1"/>
    <xf numFmtId="0" fontId="5" fillId="7" borderId="5" xfId="0" applyFont="1" applyFill="1" applyBorder="1"/>
    <xf numFmtId="0" fontId="0" fillId="7" borderId="21" xfId="0" applyFill="1" applyBorder="1"/>
    <xf numFmtId="0" fontId="0" fillId="7" borderId="6" xfId="0" applyFill="1" applyBorder="1"/>
    <xf numFmtId="0" fontId="5" fillId="8" borderId="5" xfId="0" applyFont="1" applyFill="1" applyBorder="1"/>
    <xf numFmtId="0" fontId="0" fillId="8" borderId="21" xfId="0" applyFill="1" applyBorder="1"/>
    <xf numFmtId="0" fontId="0" fillId="8" borderId="6" xfId="0" applyFill="1" applyBorder="1"/>
    <xf numFmtId="0" fontId="15" fillId="0" borderId="0" xfId="0" applyFont="1"/>
    <xf numFmtId="44" fontId="0" fillId="3" borderId="14" xfId="1" applyFont="1" applyFill="1" applyBorder="1" applyAlignment="1">
      <alignment wrapText="1"/>
    </xf>
    <xf numFmtId="44" fontId="0" fillId="0" borderId="14" xfId="1" applyFont="1" applyBorder="1" applyAlignment="1">
      <alignment wrapText="1"/>
    </xf>
    <xf numFmtId="1" fontId="1" fillId="3" borderId="14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center"/>
    </xf>
    <xf numFmtId="0" fontId="0" fillId="5" borderId="14" xfId="0" applyFill="1" applyBorder="1" applyAlignment="1">
      <alignment horizontal="left" wrapText="1"/>
    </xf>
    <xf numFmtId="0" fontId="0" fillId="5" borderId="14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9" borderId="14" xfId="0" applyFill="1" applyBorder="1" applyAlignment="1">
      <alignment horizontal="left" wrapText="1"/>
    </xf>
    <xf numFmtId="44" fontId="0" fillId="0" borderId="14" xfId="1" applyFont="1" applyBorder="1" applyAlignment="1">
      <alignment horizontal="center"/>
    </xf>
    <xf numFmtId="44" fontId="0" fillId="3" borderId="14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wrapText="1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6" borderId="5" xfId="0" applyFont="1" applyFill="1" applyBorder="1" applyAlignment="1">
      <alignment horizontal="left" wrapText="1"/>
    </xf>
    <xf numFmtId="0" fontId="2" fillId="6" borderId="6" xfId="0" applyFont="1" applyFill="1" applyBorder="1" applyAlignment="1">
      <alignment horizontal="left" wrapText="1"/>
    </xf>
    <xf numFmtId="165" fontId="0" fillId="7" borderId="5" xfId="0" applyNumberFormat="1" applyFont="1" applyFill="1" applyBorder="1" applyAlignment="1">
      <alignment horizontal="center"/>
    </xf>
    <xf numFmtId="165" fontId="1" fillId="7" borderId="6" xfId="0" applyNumberFormat="1" applyFont="1" applyFill="1" applyBorder="1" applyAlignment="1">
      <alignment horizontal="center"/>
    </xf>
    <xf numFmtId="165" fontId="0" fillId="8" borderId="5" xfId="0" applyNumberFormat="1" applyFont="1" applyFill="1" applyBorder="1" applyAlignment="1">
      <alignment horizontal="center"/>
    </xf>
    <xf numFmtId="165" fontId="1" fillId="8" borderId="6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</cellXfs>
  <cellStyles count="5">
    <cellStyle name="Currency" xfId="1" builtinId="4"/>
    <cellStyle name="Currency 2" xfId="3"/>
    <cellStyle name="Hyperlink" xfId="4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irlguides.ca/WEB/Documents/ON/Finance/unit_banking_quicktip_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irlguides.ca/WEB/Documents/ON/Finance/unit_banking_quicktip_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5"/>
  <sheetViews>
    <sheetView tabSelected="1" zoomScaleNormal="100" workbookViewId="0">
      <selection activeCell="F18" sqref="F18"/>
    </sheetView>
  </sheetViews>
  <sheetFormatPr defaultRowHeight="15" x14ac:dyDescent="0.25"/>
  <cols>
    <col min="1" max="1" width="1.5703125" customWidth="1"/>
    <col min="2" max="2" width="12.7109375" customWidth="1"/>
    <col min="3" max="3" width="47.140625" customWidth="1"/>
    <col min="6" max="6" width="9.140625" style="87"/>
    <col min="7" max="7" width="4.28515625" style="2" customWidth="1"/>
    <col min="14" max="14" width="9.5703125" bestFit="1" customWidth="1"/>
    <col min="15" max="15" width="9.140625" customWidth="1"/>
  </cols>
  <sheetData>
    <row r="1" spans="2:15" x14ac:dyDescent="0.25">
      <c r="B1" s="1" t="s">
        <v>0</v>
      </c>
      <c r="C1" s="1"/>
    </row>
    <row r="2" spans="2:15" ht="15" customHeight="1" x14ac:dyDescent="0.25">
      <c r="H2" s="85"/>
      <c r="I2" s="85"/>
      <c r="J2" s="85"/>
      <c r="L2" s="80"/>
      <c r="M2" s="80"/>
      <c r="N2" s="81"/>
      <c r="O2" s="82"/>
    </row>
    <row r="3" spans="2:15" ht="15" customHeight="1" x14ac:dyDescent="0.25">
      <c r="B3" s="3" t="s">
        <v>2</v>
      </c>
      <c r="C3" s="4"/>
      <c r="H3" s="85"/>
      <c r="I3" s="85"/>
      <c r="J3" s="85"/>
      <c r="L3" s="80"/>
      <c r="M3" s="80"/>
      <c r="N3" s="81"/>
      <c r="O3" s="82"/>
    </row>
    <row r="4" spans="2:15" x14ac:dyDescent="0.25">
      <c r="B4" s="3" t="s">
        <v>3</v>
      </c>
      <c r="C4" s="86"/>
      <c r="H4" s="85"/>
      <c r="I4" s="85"/>
      <c r="J4" s="85"/>
      <c r="L4" s="110"/>
      <c r="M4" s="110"/>
      <c r="N4" s="79"/>
      <c r="O4" s="37"/>
    </row>
    <row r="5" spans="2:15" s="57" customFormat="1" x14ac:dyDescent="0.25">
      <c r="B5" s="33"/>
      <c r="C5" s="83"/>
      <c r="F5" s="92"/>
      <c r="G5" s="2"/>
      <c r="H5" s="84"/>
      <c r="I5" s="84"/>
      <c r="J5" s="84"/>
      <c r="L5" s="83"/>
      <c r="M5" s="83"/>
      <c r="N5" s="79"/>
      <c r="O5" s="37"/>
    </row>
    <row r="6" spans="2:15" x14ac:dyDescent="0.25">
      <c r="B6" s="100" t="s">
        <v>48</v>
      </c>
      <c r="C6" s="101"/>
      <c r="D6" s="101"/>
      <c r="E6" s="102"/>
      <c r="H6" s="5"/>
    </row>
    <row r="7" spans="2:15" ht="18.75" customHeight="1" x14ac:dyDescent="0.25">
      <c r="B7" s="112" t="s">
        <v>58</v>
      </c>
      <c r="C7" s="112"/>
      <c r="D7" s="112"/>
      <c r="E7" s="112"/>
      <c r="F7" s="93"/>
      <c r="H7" s="91" t="s">
        <v>59</v>
      </c>
    </row>
    <row r="8" spans="2:15" ht="18.75" customHeight="1" x14ac:dyDescent="0.25">
      <c r="B8" s="112" t="s">
        <v>50</v>
      </c>
      <c r="C8" s="112"/>
      <c r="D8" s="112"/>
      <c r="E8" s="112"/>
      <c r="F8" s="93"/>
      <c r="H8" s="91" t="s">
        <v>59</v>
      </c>
    </row>
    <row r="9" spans="2:15" ht="18.75" customHeight="1" x14ac:dyDescent="0.25">
      <c r="B9" s="112" t="s">
        <v>49</v>
      </c>
      <c r="C9" s="112"/>
      <c r="D9" s="112"/>
      <c r="E9" s="112"/>
      <c r="F9" s="93"/>
      <c r="H9" s="91" t="s">
        <v>59</v>
      </c>
    </row>
    <row r="10" spans="2:15" ht="18.75" customHeight="1" x14ac:dyDescent="0.25">
      <c r="B10" s="112" t="s">
        <v>57</v>
      </c>
      <c r="C10" s="112"/>
      <c r="D10" s="112"/>
      <c r="E10" s="112"/>
      <c r="F10" s="93"/>
      <c r="H10" s="91" t="s">
        <v>59</v>
      </c>
    </row>
    <row r="11" spans="2:15" ht="30" customHeight="1" x14ac:dyDescent="0.25">
      <c r="B11" s="111" t="s">
        <v>66</v>
      </c>
      <c r="C11" s="111"/>
      <c r="D11" s="111"/>
      <c r="E11" s="111"/>
      <c r="F11" s="93"/>
      <c r="H11" s="91" t="s">
        <v>60</v>
      </c>
    </row>
    <row r="12" spans="2:15" ht="30.75" customHeight="1" x14ac:dyDescent="0.25">
      <c r="B12" s="111" t="s">
        <v>65</v>
      </c>
      <c r="C12" s="111"/>
      <c r="D12" s="111"/>
      <c r="E12" s="111"/>
      <c r="F12" s="93"/>
      <c r="H12" s="91" t="s">
        <v>60</v>
      </c>
    </row>
    <row r="13" spans="2:15" ht="30.75" customHeight="1" x14ac:dyDescent="0.25">
      <c r="B13" s="111" t="s">
        <v>64</v>
      </c>
      <c r="C13" s="111"/>
      <c r="D13" s="111"/>
      <c r="E13" s="111"/>
      <c r="F13" s="93"/>
      <c r="H13" s="91" t="s">
        <v>60</v>
      </c>
    </row>
    <row r="14" spans="2:15" ht="29.25" customHeight="1" x14ac:dyDescent="0.25">
      <c r="B14" s="111" t="s">
        <v>71</v>
      </c>
      <c r="C14" s="111"/>
      <c r="D14" s="111"/>
      <c r="E14" s="111"/>
      <c r="F14" s="93"/>
      <c r="H14" s="91" t="s">
        <v>60</v>
      </c>
    </row>
    <row r="15" spans="2:15" x14ac:dyDescent="0.25">
      <c r="H15" s="5"/>
    </row>
    <row r="16" spans="2:15" x14ac:dyDescent="0.25">
      <c r="H16" s="5"/>
    </row>
    <row r="17" spans="2:8" ht="17.25" customHeight="1" x14ac:dyDescent="0.25">
      <c r="B17" s="103" t="s">
        <v>67</v>
      </c>
      <c r="C17" s="104"/>
      <c r="D17" s="104"/>
      <c r="E17" s="105"/>
      <c r="H17" s="5"/>
    </row>
    <row r="18" spans="2:8" ht="18" customHeight="1" x14ac:dyDescent="0.25">
      <c r="B18" s="113" t="s">
        <v>53</v>
      </c>
      <c r="C18" s="113"/>
      <c r="D18" s="113"/>
      <c r="E18" s="113"/>
      <c r="F18" s="93"/>
      <c r="H18" s="91" t="s">
        <v>60</v>
      </c>
    </row>
    <row r="19" spans="2:8" ht="18" customHeight="1" x14ac:dyDescent="0.25">
      <c r="B19" s="113" t="s">
        <v>61</v>
      </c>
      <c r="C19" s="113"/>
      <c r="D19" s="113"/>
      <c r="E19" s="113"/>
      <c r="F19" s="93"/>
      <c r="H19" s="91" t="s">
        <v>60</v>
      </c>
    </row>
    <row r="20" spans="2:8" ht="18" customHeight="1" x14ac:dyDescent="0.25">
      <c r="B20" s="113" t="s">
        <v>51</v>
      </c>
      <c r="C20" s="113"/>
      <c r="D20" s="113"/>
      <c r="E20" s="113"/>
      <c r="F20" s="93"/>
      <c r="H20" s="91" t="s">
        <v>60</v>
      </c>
    </row>
    <row r="21" spans="2:8" ht="18" customHeight="1" x14ac:dyDescent="0.25">
      <c r="B21" s="113" t="s">
        <v>54</v>
      </c>
      <c r="C21" s="113"/>
      <c r="D21" s="113"/>
      <c r="E21" s="113"/>
      <c r="F21" s="93"/>
      <c r="H21" s="91" t="s">
        <v>60</v>
      </c>
    </row>
    <row r="22" spans="2:8" ht="18" customHeight="1" x14ac:dyDescent="0.25">
      <c r="B22" s="113" t="s">
        <v>52</v>
      </c>
      <c r="C22" s="113"/>
      <c r="D22" s="113"/>
      <c r="E22" s="113"/>
      <c r="F22" s="93"/>
      <c r="H22" s="91" t="s">
        <v>60</v>
      </c>
    </row>
    <row r="23" spans="2:8" ht="18" customHeight="1" x14ac:dyDescent="0.25">
      <c r="B23" s="113" t="s">
        <v>62</v>
      </c>
      <c r="C23" s="113"/>
      <c r="D23" s="113"/>
      <c r="E23" s="113"/>
      <c r="F23" s="93"/>
      <c r="H23" s="91" t="s">
        <v>60</v>
      </c>
    </row>
    <row r="24" spans="2:8" x14ac:dyDescent="0.25">
      <c r="B24" s="113" t="s">
        <v>56</v>
      </c>
      <c r="C24" s="113"/>
      <c r="D24" s="113"/>
      <c r="E24" s="113"/>
      <c r="F24" s="93"/>
      <c r="H24" s="91" t="s">
        <v>60</v>
      </c>
    </row>
    <row r="25" spans="2:8" x14ac:dyDescent="0.25">
      <c r="H25" s="5"/>
    </row>
    <row r="27" spans="2:8" ht="18.75" x14ac:dyDescent="0.3">
      <c r="B27" s="99" t="s">
        <v>55</v>
      </c>
      <c r="D27" s="118"/>
      <c r="E27" s="118"/>
      <c r="H27" s="94"/>
    </row>
    <row r="28" spans="2:8" ht="20.25" customHeight="1" x14ac:dyDescent="0.3">
      <c r="B28" s="106" t="s">
        <v>68</v>
      </c>
      <c r="D28" s="88"/>
      <c r="E28" s="88"/>
      <c r="F28" s="88"/>
      <c r="H28" s="94"/>
    </row>
    <row r="29" spans="2:8" x14ac:dyDescent="0.25">
      <c r="C29" s="89" t="s">
        <v>76</v>
      </c>
      <c r="D29" s="116">
        <f>+(F7+F8-F9)*47.75</f>
        <v>0</v>
      </c>
      <c r="E29" s="116"/>
      <c r="H29" s="5"/>
    </row>
    <row r="30" spans="2:8" x14ac:dyDescent="0.25">
      <c r="C30" s="89" t="s">
        <v>77</v>
      </c>
      <c r="D30" s="116">
        <f>+(F7+F8-F9)*60-F10*5</f>
        <v>0</v>
      </c>
      <c r="E30" s="116"/>
    </row>
    <row r="31" spans="2:8" x14ac:dyDescent="0.25">
      <c r="C31" s="89" t="s">
        <v>78</v>
      </c>
      <c r="D31" s="117">
        <v>0</v>
      </c>
      <c r="E31" s="117"/>
    </row>
    <row r="32" spans="2:8" x14ac:dyDescent="0.25">
      <c r="C32" s="89" t="s">
        <v>75</v>
      </c>
      <c r="D32" s="116">
        <f>+D30-D31</f>
        <v>0</v>
      </c>
      <c r="E32" s="116"/>
    </row>
    <row r="33" spans="2:16" x14ac:dyDescent="0.25">
      <c r="B33" s="5" t="s">
        <v>63</v>
      </c>
      <c r="F33"/>
      <c r="H33" s="2"/>
      <c r="I33" s="2"/>
      <c r="J33" s="97"/>
      <c r="K33" s="97"/>
      <c r="L33" s="97"/>
      <c r="M33" s="97"/>
      <c r="N33" s="97"/>
      <c r="O33" s="97"/>
      <c r="P33" s="2"/>
    </row>
    <row r="34" spans="2:16" x14ac:dyDescent="0.25">
      <c r="B34" s="115"/>
      <c r="C34" s="115"/>
      <c r="D34" s="115"/>
      <c r="E34" s="115"/>
      <c r="F34" s="115"/>
      <c r="G34" s="82"/>
      <c r="H34" s="82"/>
      <c r="I34" s="82"/>
      <c r="J34" s="97"/>
      <c r="K34" s="97"/>
      <c r="L34" s="97"/>
      <c r="M34" s="97"/>
      <c r="N34" s="97"/>
      <c r="O34" s="97"/>
      <c r="P34" s="2"/>
    </row>
    <row r="35" spans="2:16" x14ac:dyDescent="0.25">
      <c r="B35" s="115"/>
      <c r="C35" s="115"/>
      <c r="D35" s="115"/>
      <c r="E35" s="115"/>
      <c r="F35" s="115"/>
      <c r="G35" s="82"/>
      <c r="H35" s="82"/>
      <c r="I35" s="82"/>
      <c r="J35" s="97"/>
      <c r="K35" s="97"/>
      <c r="L35" s="97"/>
      <c r="M35" s="97"/>
      <c r="N35" s="97"/>
      <c r="O35" s="97"/>
      <c r="P35" s="2"/>
    </row>
    <row r="36" spans="2:16" ht="22.5" customHeight="1" x14ac:dyDescent="0.25">
      <c r="B36" s="106" t="s">
        <v>69</v>
      </c>
      <c r="H36" s="90"/>
      <c r="I36" s="90"/>
      <c r="J36" s="90"/>
      <c r="K36" s="90"/>
      <c r="L36" s="90"/>
      <c r="M36" s="90"/>
      <c r="N36" s="90"/>
      <c r="O36" s="90"/>
    </row>
    <row r="37" spans="2:16" x14ac:dyDescent="0.25">
      <c r="C37" s="89" t="s">
        <v>73</v>
      </c>
      <c r="D37" s="116">
        <f>+(F11+F12-F13)*47.75+(F18-F22)*F19+F20*F21</f>
        <v>0</v>
      </c>
      <c r="E37" s="116"/>
      <c r="H37" s="97"/>
      <c r="I37" s="97"/>
      <c r="J37" s="97"/>
      <c r="K37" s="97"/>
      <c r="L37" s="97"/>
      <c r="M37" s="97"/>
      <c r="N37" s="97"/>
      <c r="O37" s="97"/>
      <c r="P37" s="2"/>
    </row>
    <row r="38" spans="2:16" x14ac:dyDescent="0.25">
      <c r="C38" s="89" t="s">
        <v>74</v>
      </c>
      <c r="D38" s="116">
        <f>+(F11+F12-F13+F18+F20-F22-F23-F24/12)*60</f>
        <v>0</v>
      </c>
      <c r="E38" s="116"/>
      <c r="H38" s="98"/>
      <c r="I38" s="2"/>
      <c r="J38" s="2"/>
      <c r="K38" s="2"/>
      <c r="L38" s="2"/>
      <c r="M38" s="2"/>
      <c r="N38" s="2"/>
      <c r="O38" s="2"/>
      <c r="P38" s="2"/>
    </row>
    <row r="39" spans="2:16" x14ac:dyDescent="0.25">
      <c r="C39" s="89" t="s">
        <v>72</v>
      </c>
      <c r="D39" s="117"/>
      <c r="E39" s="117"/>
      <c r="H39" s="114"/>
      <c r="I39" s="114"/>
      <c r="J39" s="114"/>
      <c r="K39" s="114"/>
      <c r="L39" s="114"/>
      <c r="M39" s="114"/>
      <c r="N39" s="114"/>
      <c r="O39" s="114"/>
      <c r="P39" s="2"/>
    </row>
    <row r="40" spans="2:16" x14ac:dyDescent="0.25">
      <c r="C40" s="89" t="s">
        <v>75</v>
      </c>
      <c r="D40" s="116">
        <f>+D38-D39</f>
        <v>0</v>
      </c>
      <c r="E40" s="116"/>
      <c r="H40" s="114"/>
      <c r="I40" s="114"/>
      <c r="J40" s="114"/>
      <c r="K40" s="114"/>
      <c r="L40" s="114"/>
      <c r="M40" s="114"/>
      <c r="N40" s="114"/>
      <c r="O40" s="114"/>
      <c r="P40" s="2"/>
    </row>
    <row r="41" spans="2:16" x14ac:dyDescent="0.25">
      <c r="B41" s="5" t="s">
        <v>63</v>
      </c>
      <c r="F41"/>
      <c r="H41" s="97"/>
      <c r="I41" s="97"/>
      <c r="J41" s="97"/>
      <c r="K41" s="97"/>
      <c r="L41" s="97"/>
      <c r="M41" s="97"/>
      <c r="N41" s="97"/>
      <c r="O41" s="97"/>
      <c r="P41" s="2"/>
    </row>
    <row r="42" spans="2:16" x14ac:dyDescent="0.25">
      <c r="B42" s="115"/>
      <c r="C42" s="115"/>
      <c r="D42" s="115"/>
      <c r="E42" s="115"/>
      <c r="F42" s="115"/>
      <c r="H42" s="97"/>
      <c r="I42" s="97"/>
      <c r="J42" s="97"/>
      <c r="K42" s="97"/>
      <c r="L42" s="97"/>
      <c r="M42" s="97"/>
      <c r="N42" s="97"/>
      <c r="O42" s="97"/>
      <c r="P42" s="2"/>
    </row>
    <row r="43" spans="2:16" x14ac:dyDescent="0.25">
      <c r="B43" s="115"/>
      <c r="C43" s="115"/>
      <c r="D43" s="115"/>
      <c r="E43" s="115"/>
      <c r="F43" s="115"/>
      <c r="H43" s="97"/>
      <c r="I43" s="97"/>
      <c r="J43" s="97"/>
      <c r="K43" s="97"/>
      <c r="L43" s="97"/>
      <c r="M43" s="97"/>
      <c r="N43" s="97"/>
      <c r="O43" s="97"/>
      <c r="P43" s="2"/>
    </row>
    <row r="44" spans="2:16" ht="21" customHeight="1" x14ac:dyDescent="0.25">
      <c r="B44" s="106" t="s">
        <v>70</v>
      </c>
      <c r="H44" s="97"/>
      <c r="I44" s="97"/>
      <c r="J44" s="97"/>
      <c r="K44" s="97"/>
      <c r="L44" s="97"/>
      <c r="M44" s="97"/>
      <c r="N44" s="97"/>
      <c r="O44" s="97"/>
      <c r="P44" s="2"/>
    </row>
    <row r="45" spans="2:16" x14ac:dyDescent="0.25">
      <c r="C45" s="89" t="s">
        <v>79</v>
      </c>
      <c r="D45" s="116">
        <f>+F14*60</f>
        <v>0</v>
      </c>
      <c r="E45" s="116"/>
      <c r="H45" s="98"/>
      <c r="I45" s="2"/>
      <c r="J45" s="2"/>
      <c r="K45" s="2"/>
      <c r="L45" s="2"/>
      <c r="M45" s="2"/>
      <c r="N45" s="2"/>
      <c r="O45" s="2"/>
      <c r="P45" s="2"/>
    </row>
    <row r="46" spans="2:16" x14ac:dyDescent="0.25">
      <c r="C46" s="89" t="s">
        <v>80</v>
      </c>
      <c r="D46" s="117"/>
      <c r="E46" s="117"/>
      <c r="H46" s="114"/>
      <c r="I46" s="114"/>
      <c r="J46" s="114"/>
      <c r="K46" s="114"/>
      <c r="L46" s="114"/>
      <c r="M46" s="114"/>
      <c r="N46" s="114"/>
      <c r="O46" s="114"/>
      <c r="P46" s="2"/>
    </row>
    <row r="47" spans="2:16" x14ac:dyDescent="0.25">
      <c r="C47" s="89" t="s">
        <v>81</v>
      </c>
      <c r="D47" s="116">
        <f>+D45-D46</f>
        <v>0</v>
      </c>
      <c r="E47" s="116"/>
      <c r="H47" s="114"/>
      <c r="I47" s="114"/>
      <c r="J47" s="114"/>
      <c r="K47" s="114"/>
      <c r="L47" s="114"/>
      <c r="M47" s="114"/>
      <c r="N47" s="114"/>
      <c r="O47" s="114"/>
      <c r="P47" s="2"/>
    </row>
    <row r="48" spans="2:16" x14ac:dyDescent="0.25">
      <c r="B48" s="5" t="s">
        <v>63</v>
      </c>
      <c r="F48"/>
      <c r="H48" s="97"/>
      <c r="I48" s="97"/>
      <c r="J48" s="97"/>
      <c r="K48" s="97"/>
      <c r="L48" s="97"/>
      <c r="M48" s="97"/>
      <c r="N48" s="97"/>
      <c r="O48" s="97"/>
      <c r="P48" s="2"/>
    </row>
    <row r="49" spans="2:16" x14ac:dyDescent="0.25">
      <c r="B49" s="115"/>
      <c r="C49" s="115"/>
      <c r="D49" s="115"/>
      <c r="E49" s="115"/>
      <c r="F49" s="115"/>
      <c r="H49" s="97"/>
      <c r="I49" s="97"/>
      <c r="J49" s="97"/>
      <c r="K49" s="97"/>
      <c r="L49" s="97"/>
      <c r="M49" s="97"/>
      <c r="N49" s="97"/>
      <c r="O49" s="97"/>
      <c r="P49" s="2"/>
    </row>
    <row r="50" spans="2:16" x14ac:dyDescent="0.25">
      <c r="B50" s="115"/>
      <c r="C50" s="115"/>
      <c r="D50" s="115"/>
      <c r="E50" s="115"/>
      <c r="F50" s="115"/>
      <c r="H50" s="97"/>
      <c r="I50" s="97"/>
      <c r="J50" s="97"/>
      <c r="K50" s="97"/>
      <c r="L50" s="97"/>
      <c r="M50" s="97"/>
      <c r="N50" s="97"/>
      <c r="O50" s="97"/>
      <c r="P50" s="2"/>
    </row>
    <row r="51" spans="2:16" x14ac:dyDescent="0.25">
      <c r="C51" s="95"/>
      <c r="D51" s="96"/>
      <c r="E51" s="96"/>
      <c r="H51" s="97"/>
      <c r="I51" s="97"/>
      <c r="J51" s="97"/>
      <c r="K51" s="97"/>
      <c r="L51" s="97"/>
      <c r="M51" s="97"/>
      <c r="N51" s="97"/>
      <c r="O51" s="97"/>
      <c r="P51" s="2"/>
    </row>
    <row r="52" spans="2:16" x14ac:dyDescent="0.25">
      <c r="B52" s="75" t="s">
        <v>44</v>
      </c>
      <c r="C52" s="75"/>
      <c r="D52" s="76"/>
      <c r="E52" s="76"/>
    </row>
    <row r="53" spans="2:16" ht="42" customHeight="1" x14ac:dyDescent="0.25">
      <c r="B53" s="119" t="s">
        <v>45</v>
      </c>
      <c r="C53" s="119"/>
      <c r="D53" s="119"/>
      <c r="E53" s="119"/>
      <c r="F53" s="119"/>
    </row>
    <row r="54" spans="2:16" ht="45" customHeight="1" x14ac:dyDescent="0.25">
      <c r="B54" s="119" t="s">
        <v>46</v>
      </c>
      <c r="C54" s="119"/>
      <c r="D54" s="119"/>
      <c r="E54" s="119"/>
      <c r="F54" s="119"/>
    </row>
    <row r="55" spans="2:16" ht="30.75" customHeight="1" x14ac:dyDescent="0.25">
      <c r="B55" s="119" t="s">
        <v>47</v>
      </c>
      <c r="C55" s="119"/>
      <c r="D55" s="119"/>
      <c r="E55" s="119"/>
      <c r="F55" s="119"/>
    </row>
  </sheetData>
  <sheetProtection algorithmName="SHA-512" hashValue="dGi4lXJma2qycCWx0sDcLOmlezb6NIl2mKEOwivE7Vac9FWP+LN4BklGRwHpuxbcZ3NpTisfwuDR1Z2NqU5PWQ==" saltValue="pJXR7UDxKZrqu3IRU+ew5g==" spinCount="100000" sheet="1" objects="1" scenarios="1"/>
  <protectedRanges>
    <protectedRange sqref="F7:F24 C3:C4 D31 D39 D46 B34 B42 B49" name="cookies"/>
  </protectedRanges>
  <mergeCells count="36">
    <mergeCell ref="B49:F50"/>
    <mergeCell ref="B53:F53"/>
    <mergeCell ref="B54:F54"/>
    <mergeCell ref="B55:F55"/>
    <mergeCell ref="D46:E46"/>
    <mergeCell ref="D47:E47"/>
    <mergeCell ref="H39:O40"/>
    <mergeCell ref="H46:O47"/>
    <mergeCell ref="B8:E8"/>
    <mergeCell ref="B34:F35"/>
    <mergeCell ref="B42:F43"/>
    <mergeCell ref="D37:E37"/>
    <mergeCell ref="D38:E38"/>
    <mergeCell ref="D39:E39"/>
    <mergeCell ref="D40:E40"/>
    <mergeCell ref="D45:E45"/>
    <mergeCell ref="D27:E27"/>
    <mergeCell ref="D29:E29"/>
    <mergeCell ref="D30:E30"/>
    <mergeCell ref="D31:E31"/>
    <mergeCell ref="D32:E32"/>
    <mergeCell ref="B10:E10"/>
    <mergeCell ref="B18:E18"/>
    <mergeCell ref="B22:E22"/>
    <mergeCell ref="B23:E23"/>
    <mergeCell ref="B24:E24"/>
    <mergeCell ref="B20:E20"/>
    <mergeCell ref="B21:E21"/>
    <mergeCell ref="B19:E19"/>
    <mergeCell ref="L4:M4"/>
    <mergeCell ref="B14:E14"/>
    <mergeCell ref="B7:E7"/>
    <mergeCell ref="B9:E9"/>
    <mergeCell ref="B11:E11"/>
    <mergeCell ref="B12:E12"/>
    <mergeCell ref="B13:E13"/>
  </mergeCells>
  <hyperlinks>
    <hyperlink ref="B52" r:id="rId1"/>
  </hyperlinks>
  <pageMargins left="0.7" right="0.7" top="0.75" bottom="0.75" header="0.3" footer="0.3"/>
  <pageSetup orientation="portrait" r:id="rId2"/>
  <rowBreaks count="1" manualBreakCount="1">
    <brk id="25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K11" sqref="K11"/>
    </sheetView>
  </sheetViews>
  <sheetFormatPr defaultRowHeight="15" x14ac:dyDescent="0.25"/>
  <cols>
    <col min="1" max="1" width="19.28515625" customWidth="1"/>
    <col min="2" max="2" width="47.140625" customWidth="1"/>
    <col min="6" max="6" width="4.28515625" style="2" customWidth="1"/>
    <col min="13" max="13" width="9.5703125" bestFit="1" customWidth="1"/>
    <col min="14" max="14" width="9.140625" customWidth="1"/>
    <col min="16" max="16" width="29.85546875" customWidth="1"/>
  </cols>
  <sheetData>
    <row r="1" spans="1:18" ht="15.75" thickBot="1" x14ac:dyDescent="0.3">
      <c r="A1" s="1" t="s">
        <v>0</v>
      </c>
      <c r="B1" s="1"/>
    </row>
    <row r="2" spans="1:18" ht="15" customHeight="1" x14ac:dyDescent="0.25">
      <c r="G2" s="134" t="s">
        <v>1</v>
      </c>
      <c r="H2" s="135"/>
      <c r="I2" s="136"/>
      <c r="K2" s="80"/>
      <c r="L2" s="80"/>
      <c r="M2" s="81"/>
      <c r="N2" s="82"/>
    </row>
    <row r="3" spans="1:18" ht="15" customHeight="1" x14ac:dyDescent="0.25">
      <c r="A3" s="3" t="s">
        <v>2</v>
      </c>
      <c r="B3" s="4"/>
      <c r="G3" s="137"/>
      <c r="H3" s="138"/>
      <c r="I3" s="139"/>
      <c r="K3" s="80"/>
      <c r="L3" s="80"/>
      <c r="M3" s="81"/>
      <c r="N3" s="82"/>
    </row>
    <row r="4" spans="1:18" ht="15.75" thickBot="1" x14ac:dyDescent="0.3">
      <c r="A4" s="3" t="s">
        <v>3</v>
      </c>
      <c r="B4" s="4"/>
      <c r="G4" s="140"/>
      <c r="H4" s="141"/>
      <c r="I4" s="142"/>
      <c r="K4" s="110"/>
      <c r="L4" s="110"/>
      <c r="M4" s="79"/>
      <c r="N4" s="37"/>
    </row>
    <row r="5" spans="1:18" ht="15.75" thickBot="1" x14ac:dyDescent="0.3">
      <c r="G5" s="5"/>
    </row>
    <row r="6" spans="1:18" ht="15.75" customHeight="1" thickBot="1" x14ac:dyDescent="0.3">
      <c r="C6" s="120" t="s">
        <v>4</v>
      </c>
      <c r="D6" s="121"/>
      <c r="E6" s="122"/>
      <c r="F6" s="6"/>
      <c r="G6" s="123" t="s">
        <v>5</v>
      </c>
      <c r="H6" s="124"/>
      <c r="I6" s="125"/>
      <c r="K6" s="123" t="s">
        <v>6</v>
      </c>
      <c r="L6" s="124"/>
      <c r="M6" s="124"/>
      <c r="N6" s="126" t="s">
        <v>82</v>
      </c>
      <c r="P6" s="7" t="s">
        <v>7</v>
      </c>
      <c r="Q6" s="8"/>
    </row>
    <row r="7" spans="1:18" ht="30" x14ac:dyDescent="0.25">
      <c r="A7" s="128" t="s">
        <v>8</v>
      </c>
      <c r="B7" s="129"/>
      <c r="C7" s="9" t="s">
        <v>9</v>
      </c>
      <c r="D7" s="9" t="s">
        <v>10</v>
      </c>
      <c r="E7" s="10" t="s">
        <v>11</v>
      </c>
      <c r="F7" s="11"/>
      <c r="G7" s="12" t="s">
        <v>9</v>
      </c>
      <c r="H7" s="12" t="s">
        <v>10</v>
      </c>
      <c r="I7" s="13" t="s">
        <v>11</v>
      </c>
      <c r="K7" s="12" t="s">
        <v>9</v>
      </c>
      <c r="L7" s="12" t="s">
        <v>10</v>
      </c>
      <c r="M7" s="14" t="s">
        <v>11</v>
      </c>
      <c r="N7" s="127"/>
      <c r="P7" s="15" t="s">
        <v>12</v>
      </c>
      <c r="Q7" s="16" t="s">
        <v>13</v>
      </c>
      <c r="R7" s="17" t="s">
        <v>14</v>
      </c>
    </row>
    <row r="8" spans="1:18" x14ac:dyDescent="0.25">
      <c r="A8" s="18" t="s">
        <v>15</v>
      </c>
      <c r="B8" s="19"/>
      <c r="C8" s="20">
        <v>0</v>
      </c>
      <c r="D8" s="21" t="s">
        <v>16</v>
      </c>
      <c r="E8" s="22">
        <f>C8*47.75</f>
        <v>0</v>
      </c>
      <c r="F8" s="23"/>
      <c r="G8" s="20">
        <v>0</v>
      </c>
      <c r="H8" s="21" t="s">
        <v>16</v>
      </c>
      <c r="I8" s="24">
        <f>G8*47.75</f>
        <v>0</v>
      </c>
      <c r="K8" s="20">
        <v>0</v>
      </c>
      <c r="L8" s="21" t="s">
        <v>16</v>
      </c>
      <c r="M8" s="25">
        <f>+K8*N8</f>
        <v>0</v>
      </c>
      <c r="N8" s="107">
        <v>48.5</v>
      </c>
      <c r="P8" s="26" t="s">
        <v>17</v>
      </c>
      <c r="Q8" s="27">
        <v>11</v>
      </c>
      <c r="R8" s="28">
        <f>60-Q8</f>
        <v>49</v>
      </c>
    </row>
    <row r="9" spans="1:18" x14ac:dyDescent="0.25">
      <c r="A9" s="18" t="s">
        <v>18</v>
      </c>
      <c r="B9" s="19"/>
      <c r="C9" s="20">
        <v>0</v>
      </c>
      <c r="D9" s="20">
        <v>0</v>
      </c>
      <c r="E9" s="22">
        <f>(C9*-47.75)+(D9*-3.979666666667)</f>
        <v>0</v>
      </c>
      <c r="F9" s="23"/>
      <c r="G9" s="20">
        <v>0</v>
      </c>
      <c r="H9" s="20">
        <v>0</v>
      </c>
      <c r="I9" s="24">
        <f>(G9*-47.75)+(H9*-3.979666666667)</f>
        <v>0</v>
      </c>
      <c r="K9" s="20">
        <v>0</v>
      </c>
      <c r="L9" s="20">
        <v>0</v>
      </c>
      <c r="M9" s="24">
        <f>(K9*N9)+(L9*N9/12)</f>
        <v>0</v>
      </c>
      <c r="N9" s="108">
        <f>+N8</f>
        <v>48.5</v>
      </c>
      <c r="P9" s="26" t="s">
        <v>19</v>
      </c>
      <c r="Q9" s="27">
        <v>11.5</v>
      </c>
      <c r="R9" s="27">
        <f t="shared" ref="R9:R14" si="0">60-Q9</f>
        <v>48.5</v>
      </c>
    </row>
    <row r="10" spans="1:18" x14ac:dyDescent="0.25">
      <c r="A10" s="18" t="s">
        <v>20</v>
      </c>
      <c r="B10" s="19"/>
      <c r="C10" s="20">
        <v>0</v>
      </c>
      <c r="D10" s="20">
        <v>0</v>
      </c>
      <c r="E10" s="22">
        <f>(C10*47.75)+(D10*3.97966666667)</f>
        <v>0</v>
      </c>
      <c r="F10" s="23"/>
      <c r="G10" s="20">
        <v>0</v>
      </c>
      <c r="H10" s="20">
        <v>0</v>
      </c>
      <c r="I10" s="24">
        <f>(G10*47.75)+(H10*3.97966666667)</f>
        <v>0</v>
      </c>
      <c r="K10" s="20">
        <v>0</v>
      </c>
      <c r="L10" s="20">
        <v>0</v>
      </c>
      <c r="M10" s="24">
        <f>(K10*N10)+(L10*N10/12)</f>
        <v>0</v>
      </c>
      <c r="N10" s="29"/>
      <c r="P10" s="26" t="s">
        <v>21</v>
      </c>
      <c r="Q10" s="27">
        <v>12.25</v>
      </c>
      <c r="R10" s="27">
        <f t="shared" si="0"/>
        <v>47.75</v>
      </c>
    </row>
    <row r="11" spans="1:18" x14ac:dyDescent="0.25">
      <c r="A11" s="18" t="s">
        <v>20</v>
      </c>
      <c r="B11" s="19"/>
      <c r="C11" s="20">
        <v>0</v>
      </c>
      <c r="D11" s="20">
        <v>0</v>
      </c>
      <c r="E11" s="22">
        <f t="shared" ref="E11:E14" si="1">(C11*47.75)+(D11*3.97966666667)</f>
        <v>0</v>
      </c>
      <c r="F11" s="30"/>
      <c r="G11" s="20">
        <v>0</v>
      </c>
      <c r="H11" s="20">
        <v>0</v>
      </c>
      <c r="I11" s="24">
        <f t="shared" ref="I11:I14" si="2">(G11*47.75)+(H11*3.97966666667)</f>
        <v>0</v>
      </c>
      <c r="K11" s="20">
        <v>0</v>
      </c>
      <c r="L11" s="20">
        <v>0</v>
      </c>
      <c r="M11" s="24">
        <f t="shared" ref="M11:M14" si="3">(K11*N11)+(L11*N11/12)</f>
        <v>0</v>
      </c>
      <c r="N11" s="29"/>
      <c r="P11" s="26" t="s">
        <v>22</v>
      </c>
      <c r="Q11" s="27">
        <v>12.75</v>
      </c>
      <c r="R11" s="27">
        <f t="shared" si="0"/>
        <v>47.25</v>
      </c>
    </row>
    <row r="12" spans="1:18" x14ac:dyDescent="0.25">
      <c r="A12" s="18" t="s">
        <v>20</v>
      </c>
      <c r="B12" s="19"/>
      <c r="C12" s="20">
        <v>0</v>
      </c>
      <c r="D12" s="20">
        <v>0</v>
      </c>
      <c r="E12" s="22">
        <f t="shared" si="1"/>
        <v>0</v>
      </c>
      <c r="F12" s="30"/>
      <c r="G12" s="20">
        <v>0</v>
      </c>
      <c r="H12" s="20">
        <v>0</v>
      </c>
      <c r="I12" s="24">
        <f t="shared" si="2"/>
        <v>0</v>
      </c>
      <c r="K12" s="20">
        <v>0</v>
      </c>
      <c r="L12" s="20">
        <v>0</v>
      </c>
      <c r="M12" s="24">
        <f t="shared" si="3"/>
        <v>0</v>
      </c>
      <c r="N12" s="29"/>
      <c r="P12" s="26" t="s">
        <v>23</v>
      </c>
      <c r="Q12" s="27">
        <v>13.25</v>
      </c>
      <c r="R12" s="27">
        <f t="shared" si="0"/>
        <v>46.75</v>
      </c>
    </row>
    <row r="13" spans="1:18" x14ac:dyDescent="0.25">
      <c r="A13" s="18" t="s">
        <v>20</v>
      </c>
      <c r="B13" s="19"/>
      <c r="C13" s="20">
        <v>0</v>
      </c>
      <c r="D13" s="20">
        <v>0</v>
      </c>
      <c r="E13" s="22">
        <f t="shared" si="1"/>
        <v>0</v>
      </c>
      <c r="F13" s="30"/>
      <c r="G13" s="20">
        <v>0</v>
      </c>
      <c r="H13" s="20">
        <v>0</v>
      </c>
      <c r="I13" s="24">
        <f t="shared" si="2"/>
        <v>0</v>
      </c>
      <c r="K13" s="20">
        <v>0</v>
      </c>
      <c r="L13" s="20">
        <v>0</v>
      </c>
      <c r="M13" s="24">
        <f t="shared" si="3"/>
        <v>0</v>
      </c>
      <c r="N13" s="29"/>
      <c r="P13" s="26" t="s">
        <v>24</v>
      </c>
      <c r="Q13" s="27">
        <v>11</v>
      </c>
      <c r="R13" s="27">
        <f t="shared" si="0"/>
        <v>49</v>
      </c>
    </row>
    <row r="14" spans="1:18" x14ac:dyDescent="0.25">
      <c r="A14" s="18" t="s">
        <v>20</v>
      </c>
      <c r="B14" s="19"/>
      <c r="C14" s="20">
        <v>0</v>
      </c>
      <c r="D14" s="20">
        <v>0</v>
      </c>
      <c r="E14" s="22">
        <f t="shared" si="1"/>
        <v>0</v>
      </c>
      <c r="F14" s="30"/>
      <c r="G14" s="20">
        <v>0</v>
      </c>
      <c r="H14" s="20">
        <v>0</v>
      </c>
      <c r="I14" s="24">
        <f t="shared" si="2"/>
        <v>0</v>
      </c>
      <c r="K14" s="20">
        <v>0</v>
      </c>
      <c r="L14" s="20">
        <v>0</v>
      </c>
      <c r="M14" s="24">
        <f t="shared" si="3"/>
        <v>0</v>
      </c>
      <c r="N14" s="29"/>
      <c r="P14" s="31" t="s">
        <v>25</v>
      </c>
      <c r="Q14" s="32">
        <v>13.75</v>
      </c>
      <c r="R14" s="32">
        <f t="shared" si="0"/>
        <v>46.25</v>
      </c>
    </row>
    <row r="15" spans="1:18" x14ac:dyDescent="0.25">
      <c r="A15" s="33" t="s">
        <v>26</v>
      </c>
      <c r="B15" s="33"/>
      <c r="C15" s="34">
        <f>E15/47.75</f>
        <v>0</v>
      </c>
      <c r="D15" s="35"/>
      <c r="E15" s="36">
        <f>SUM(E8:E10)</f>
        <v>0</v>
      </c>
      <c r="F15" s="37"/>
      <c r="G15" s="34">
        <f>I15/47.75</f>
        <v>0</v>
      </c>
      <c r="H15" s="35"/>
      <c r="I15" s="38">
        <f>SUM(I8:I10)</f>
        <v>0</v>
      </c>
      <c r="K15" s="34">
        <f>+K8-K9-L9/12+SUM(K10:K14)+SUM(L9:L14)/12</f>
        <v>0</v>
      </c>
      <c r="L15" s="35"/>
      <c r="M15" s="39" t="e">
        <f>IF(SUM(M8:M14)/K15&gt;46.75,SUM(M8:M14),"Did you enter cost per case transferred?")</f>
        <v>#DIV/0!</v>
      </c>
    </row>
    <row r="16" spans="1:18" x14ac:dyDescent="0.25">
      <c r="A16" s="40"/>
      <c r="B16" s="40"/>
      <c r="C16" s="41"/>
      <c r="D16" s="41"/>
      <c r="E16" s="30"/>
      <c r="F16" s="30"/>
      <c r="G16" s="41"/>
      <c r="H16" s="41"/>
      <c r="I16" s="42"/>
      <c r="K16" s="41"/>
      <c r="L16" s="41"/>
      <c r="M16" s="42"/>
    </row>
    <row r="17" spans="1:16" x14ac:dyDescent="0.25">
      <c r="A17" s="18" t="s">
        <v>27</v>
      </c>
      <c r="B17" s="19"/>
      <c r="C17" s="21">
        <f>C15</f>
        <v>0</v>
      </c>
      <c r="D17" s="21" t="s">
        <v>16</v>
      </c>
      <c r="E17" s="22">
        <f>C17*60</f>
        <v>0</v>
      </c>
      <c r="F17" s="23"/>
      <c r="G17" s="21">
        <f>G15</f>
        <v>0</v>
      </c>
      <c r="H17" s="21" t="s">
        <v>16</v>
      </c>
      <c r="I17" s="24">
        <f>G17*60</f>
        <v>0</v>
      </c>
      <c r="K17" s="21">
        <f>K15</f>
        <v>0</v>
      </c>
      <c r="L17" s="21" t="s">
        <v>16</v>
      </c>
      <c r="M17" s="24">
        <f>+K17*60</f>
        <v>0</v>
      </c>
      <c r="P17" s="43"/>
    </row>
    <row r="18" spans="1:16" x14ac:dyDescent="0.25">
      <c r="A18" s="18" t="s">
        <v>28</v>
      </c>
      <c r="B18" s="19"/>
      <c r="C18" s="20">
        <v>0</v>
      </c>
      <c r="D18" s="20">
        <v>0</v>
      </c>
      <c r="E18" s="22">
        <f>(C18*60)+(D18*5)</f>
        <v>0</v>
      </c>
      <c r="F18" s="23"/>
      <c r="G18" s="20">
        <v>0</v>
      </c>
      <c r="H18" s="20">
        <v>0</v>
      </c>
      <c r="I18" s="24">
        <f>(G18*60)+(H18*5)</f>
        <v>0</v>
      </c>
      <c r="K18" s="109">
        <v>0</v>
      </c>
      <c r="L18" s="109">
        <v>0</v>
      </c>
      <c r="M18" s="24">
        <f>(K18*60)+(L18*5)</f>
        <v>0</v>
      </c>
    </row>
    <row r="19" spans="1:16" x14ac:dyDescent="0.25">
      <c r="A19" s="33" t="s">
        <v>29</v>
      </c>
      <c r="B19" s="33"/>
      <c r="C19" s="44">
        <f>E19/60</f>
        <v>0</v>
      </c>
      <c r="D19" s="35"/>
      <c r="E19" s="45">
        <f>E17-E18</f>
        <v>0</v>
      </c>
      <c r="F19" s="37"/>
      <c r="G19" s="44">
        <f>I19/60</f>
        <v>0</v>
      </c>
      <c r="H19" s="35"/>
      <c r="I19" s="46">
        <f>I17-I18</f>
        <v>0</v>
      </c>
      <c r="K19" s="44">
        <f>M19/60</f>
        <v>0</v>
      </c>
      <c r="L19" s="35"/>
      <c r="M19" s="46">
        <f>M17-M18</f>
        <v>0</v>
      </c>
    </row>
    <row r="20" spans="1:16" x14ac:dyDescent="0.25">
      <c r="A20" s="47"/>
      <c r="B20" s="47"/>
      <c r="C20" s="48"/>
      <c r="D20" s="48"/>
      <c r="E20" s="37"/>
      <c r="F20" s="37"/>
      <c r="G20" s="48"/>
      <c r="H20" s="48"/>
      <c r="I20" s="49"/>
      <c r="K20" s="48"/>
      <c r="L20" s="48"/>
      <c r="M20" s="49"/>
    </row>
    <row r="21" spans="1:16" x14ac:dyDescent="0.25">
      <c r="A21" s="40" t="s">
        <v>30</v>
      </c>
      <c r="B21" s="40"/>
      <c r="C21" s="41"/>
      <c r="D21" s="41"/>
      <c r="E21" s="30"/>
      <c r="F21" s="30"/>
      <c r="G21" s="41"/>
      <c r="H21" s="41"/>
      <c r="I21" s="42"/>
      <c r="K21" s="41"/>
      <c r="L21" s="41"/>
      <c r="M21" s="42"/>
    </row>
    <row r="22" spans="1:16" x14ac:dyDescent="0.25">
      <c r="A22" s="50" t="s">
        <v>31</v>
      </c>
      <c r="B22" s="51"/>
      <c r="C22" s="21" t="s">
        <v>16</v>
      </c>
      <c r="D22" s="109">
        <v>0</v>
      </c>
      <c r="E22" s="22">
        <f>D22*5</f>
        <v>0</v>
      </c>
      <c r="F22" s="23"/>
      <c r="G22" s="21" t="s">
        <v>16</v>
      </c>
      <c r="H22" s="20">
        <v>0</v>
      </c>
      <c r="I22" s="24">
        <f>H22*5</f>
        <v>0</v>
      </c>
      <c r="K22" s="21" t="s">
        <v>16</v>
      </c>
      <c r="L22" s="109">
        <v>0</v>
      </c>
      <c r="M22" s="24">
        <f>L22*5</f>
        <v>0</v>
      </c>
    </row>
    <row r="23" spans="1:16" x14ac:dyDescent="0.25">
      <c r="A23" s="18" t="s">
        <v>32</v>
      </c>
      <c r="B23" s="19"/>
      <c r="C23" s="109">
        <v>0</v>
      </c>
      <c r="D23" s="20">
        <v>0</v>
      </c>
      <c r="E23" s="22">
        <f>(C23*60)+(D23*5)</f>
        <v>0</v>
      </c>
      <c r="F23" s="23"/>
      <c r="G23" s="20">
        <v>0</v>
      </c>
      <c r="H23" s="20">
        <v>0</v>
      </c>
      <c r="I23" s="24">
        <f>(G23*60)+(H23*5)</f>
        <v>0</v>
      </c>
      <c r="K23" s="109">
        <v>0</v>
      </c>
      <c r="L23" s="109">
        <v>0</v>
      </c>
      <c r="M23" s="24">
        <f>(K23*60)+(L23*5)</f>
        <v>0</v>
      </c>
    </row>
    <row r="24" spans="1:16" ht="45" x14ac:dyDescent="0.25">
      <c r="A24" s="52" t="s">
        <v>33</v>
      </c>
      <c r="B24" s="53"/>
      <c r="C24" s="20">
        <v>0</v>
      </c>
      <c r="D24" s="20">
        <v>0</v>
      </c>
      <c r="E24" s="22">
        <f>(C24*60)+(D24*5)</f>
        <v>0</v>
      </c>
      <c r="F24" s="23"/>
      <c r="G24" s="20">
        <v>0</v>
      </c>
      <c r="H24" s="20">
        <v>0</v>
      </c>
      <c r="I24" s="24">
        <f>(G24*60)+(H24*5)</f>
        <v>0</v>
      </c>
      <c r="K24" s="20">
        <v>0</v>
      </c>
      <c r="L24" s="20">
        <v>0</v>
      </c>
      <c r="M24" s="24">
        <f>(K24*60)+(L24*5)</f>
        <v>0</v>
      </c>
    </row>
    <row r="25" spans="1:16" x14ac:dyDescent="0.25">
      <c r="A25" s="54" t="s">
        <v>34</v>
      </c>
      <c r="B25" s="54"/>
      <c r="C25" s="55">
        <f>E25/60</f>
        <v>0</v>
      </c>
      <c r="D25" s="56">
        <f>C25*12</f>
        <v>0</v>
      </c>
      <c r="E25" s="36">
        <f>E19-E22-E23-E24</f>
        <v>0</v>
      </c>
      <c r="F25" s="37"/>
      <c r="G25" s="55">
        <f>I25/60</f>
        <v>0</v>
      </c>
      <c r="H25" s="56">
        <f>G25*12</f>
        <v>0</v>
      </c>
      <c r="I25" s="46">
        <f>I19-I22-I23-I24</f>
        <v>0</v>
      </c>
      <c r="K25" s="55">
        <f>M25/60</f>
        <v>0</v>
      </c>
      <c r="L25" s="56">
        <f>K25*12</f>
        <v>0</v>
      </c>
      <c r="M25" s="38">
        <f>M19-M22-M23-M24</f>
        <v>0</v>
      </c>
      <c r="N25" s="57"/>
    </row>
    <row r="26" spans="1:16" x14ac:dyDescent="0.25">
      <c r="A26" s="33"/>
      <c r="B26" s="33"/>
      <c r="C26" s="55"/>
      <c r="D26" s="56"/>
      <c r="E26" s="37"/>
      <c r="F26" s="37"/>
      <c r="G26" s="55"/>
      <c r="H26" s="56"/>
      <c r="I26" s="37"/>
      <c r="K26" s="55"/>
      <c r="L26" s="56"/>
      <c r="M26" s="37"/>
    </row>
    <row r="27" spans="1:16" x14ac:dyDescent="0.25">
      <c r="A27" s="58" t="s">
        <v>35</v>
      </c>
      <c r="B27" s="58"/>
      <c r="C27" s="59">
        <v>1</v>
      </c>
      <c r="D27" s="59">
        <v>0</v>
      </c>
      <c r="E27" s="22">
        <f>(C27*60)+(D27*5)</f>
        <v>60</v>
      </c>
      <c r="F27" s="60"/>
      <c r="G27" s="61"/>
      <c r="H27" s="61"/>
      <c r="I27" s="30"/>
      <c r="K27" s="61"/>
      <c r="L27" s="61"/>
      <c r="M27" s="30"/>
    </row>
    <row r="28" spans="1:16" x14ac:dyDescent="0.25">
      <c r="A28" s="58" t="s">
        <v>36</v>
      </c>
      <c r="B28" s="58"/>
      <c r="C28" s="59">
        <v>1</v>
      </c>
      <c r="D28" s="59">
        <v>0</v>
      </c>
      <c r="E28" s="22">
        <f>(C28*60)+(D28*5)</f>
        <v>60</v>
      </c>
      <c r="F28" s="60"/>
      <c r="G28" s="61"/>
      <c r="H28" s="61"/>
      <c r="I28" s="30"/>
      <c r="K28" s="61"/>
      <c r="L28" s="61"/>
      <c r="M28" s="30"/>
    </row>
    <row r="29" spans="1:16" x14ac:dyDescent="0.25">
      <c r="A29" s="62"/>
      <c r="B29" s="62"/>
      <c r="C29" s="61"/>
      <c r="D29" s="61"/>
      <c r="E29" s="30"/>
      <c r="F29" s="30"/>
      <c r="G29" s="61"/>
      <c r="H29" s="61"/>
      <c r="I29" s="30"/>
      <c r="J29" s="57"/>
      <c r="K29" s="61"/>
      <c r="L29" s="61"/>
      <c r="M29" s="30"/>
    </row>
    <row r="30" spans="1:16" x14ac:dyDescent="0.25">
      <c r="A30" s="47"/>
      <c r="B30" s="47"/>
      <c r="C30" s="130" t="s">
        <v>37</v>
      </c>
      <c r="D30" s="131"/>
      <c r="G30" s="132" t="s">
        <v>38</v>
      </c>
      <c r="H30" s="133"/>
      <c r="I30" s="63"/>
      <c r="M30" s="63"/>
    </row>
    <row r="31" spans="1:16" ht="30" x14ac:dyDescent="0.25">
      <c r="A31" s="128" t="s">
        <v>39</v>
      </c>
      <c r="B31" s="129"/>
      <c r="C31" s="64" t="s">
        <v>9</v>
      </c>
      <c r="D31" s="65" t="s">
        <v>11</v>
      </c>
      <c r="G31" s="64" t="s">
        <v>9</v>
      </c>
      <c r="H31" s="65" t="s">
        <v>11</v>
      </c>
      <c r="I31" s="47"/>
      <c r="M31" s="47"/>
    </row>
    <row r="32" spans="1:16" x14ac:dyDescent="0.25">
      <c r="A32" s="18" t="s">
        <v>40</v>
      </c>
      <c r="B32" s="19"/>
      <c r="C32" s="66">
        <f>C15</f>
        <v>0</v>
      </c>
      <c r="D32" s="67">
        <f>C32*47.75</f>
        <v>0</v>
      </c>
      <c r="G32" s="66">
        <f>K15+G15</f>
        <v>0</v>
      </c>
      <c r="H32" s="67" t="e">
        <f>+I15+M15</f>
        <v>#DIV/0!</v>
      </c>
      <c r="I32" s="47"/>
      <c r="M32" s="47"/>
    </row>
    <row r="33" spans="1:13" x14ac:dyDescent="0.25">
      <c r="A33" s="18" t="s">
        <v>41</v>
      </c>
      <c r="B33" s="19"/>
      <c r="C33" s="66">
        <f>C17</f>
        <v>0</v>
      </c>
      <c r="D33" s="67">
        <f>C33*60</f>
        <v>0</v>
      </c>
      <c r="G33" s="68">
        <f>+G32</f>
        <v>0</v>
      </c>
      <c r="H33" s="69">
        <f>G33*60</f>
        <v>0</v>
      </c>
      <c r="I33" s="47"/>
      <c r="M33" s="47"/>
    </row>
    <row r="34" spans="1:13" x14ac:dyDescent="0.25">
      <c r="A34" s="18" t="s">
        <v>42</v>
      </c>
      <c r="B34" s="19"/>
      <c r="C34" s="66">
        <f>E28/60</f>
        <v>1</v>
      </c>
      <c r="D34" s="67">
        <f>C34*60</f>
        <v>60</v>
      </c>
      <c r="E34" s="47"/>
      <c r="F34" s="62"/>
      <c r="G34" s="70"/>
      <c r="H34" s="71"/>
      <c r="I34" s="47"/>
      <c r="M34" s="62"/>
    </row>
    <row r="35" spans="1:13" ht="15.75" thickBot="1" x14ac:dyDescent="0.3"/>
    <row r="36" spans="1:13" ht="15.75" thickBot="1" x14ac:dyDescent="0.3">
      <c r="A36" s="40" t="s">
        <v>43</v>
      </c>
      <c r="B36" s="47"/>
      <c r="C36" s="72"/>
      <c r="D36" s="73">
        <f>+D33-D32</f>
        <v>0</v>
      </c>
      <c r="H36" s="74" t="e">
        <f>+H33-H32</f>
        <v>#DIV/0!</v>
      </c>
    </row>
    <row r="37" spans="1:13" x14ac:dyDescent="0.25">
      <c r="A37" s="75" t="s">
        <v>44</v>
      </c>
      <c r="B37" s="75"/>
      <c r="C37" s="76"/>
      <c r="D37" s="76"/>
    </row>
    <row r="38" spans="1:13" x14ac:dyDescent="0.25">
      <c r="A38" s="77" t="s">
        <v>45</v>
      </c>
      <c r="B38" s="77"/>
      <c r="C38" s="78"/>
      <c r="D38" s="78"/>
    </row>
    <row r="39" spans="1:13" x14ac:dyDescent="0.25">
      <c r="A39" s="77" t="s">
        <v>46</v>
      </c>
      <c r="B39" s="77"/>
      <c r="C39" s="78"/>
      <c r="D39" s="78"/>
    </row>
    <row r="40" spans="1:13" x14ac:dyDescent="0.25">
      <c r="A40" s="77" t="s">
        <v>47</v>
      </c>
      <c r="B40" s="77"/>
      <c r="C40" s="76"/>
      <c r="D40" s="76"/>
    </row>
  </sheetData>
  <sheetProtection algorithmName="SHA-512" hashValue="spa07Un5Dicn3RYvtDQWm2t/E/9ccAiHZYI1uQp2NW9a9Xr1+k8pMVBb6YhpizzqQd8PBAHOf24CwJJWGYSWfg==" saltValue="tHEJb7/64BO3jB4JwepxTQ==" spinCount="100000" sheet="1" objects="1" scenarios="1"/>
  <protectedRanges>
    <protectedRange sqref="C8:C14 C23:C24 C27:D28 D22:D24 C18:D18 D9:D14 G7:G14 H9:H14 G18:H18 G23:H24 H22 K8:K14 L9:L14 N10:N14 K18:L18 L22:L24 K23:K24 B3:B4 N8" name="cookie2"/>
    <protectedRange sqref="C18:D18 D22:D24 C23:C24 C27:D29 G18:H18 H22:H24 G23:G24 G27:H29 K18:L18 L22:L24 K23:K24 K27:L29 C8:C14 D9:D14 G8:G14 H9:H14 K8:K14 L9:L14" name="Range1_1_1"/>
  </protectedRanges>
  <mergeCells count="10">
    <mergeCell ref="A7:B7"/>
    <mergeCell ref="C30:D30"/>
    <mergeCell ref="G30:H30"/>
    <mergeCell ref="A31:B31"/>
    <mergeCell ref="G2:I4"/>
    <mergeCell ref="K4:L4"/>
    <mergeCell ref="C6:E6"/>
    <mergeCell ref="G6:I6"/>
    <mergeCell ref="K6:M6"/>
    <mergeCell ref="N6:N7"/>
  </mergeCells>
  <hyperlinks>
    <hyperlink ref="A3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2017-04-03T19:14:09Z</cp:lastPrinted>
  <dcterms:created xsi:type="dcterms:W3CDTF">2017-04-03T15:34:11Z</dcterms:created>
  <dcterms:modified xsi:type="dcterms:W3CDTF">2017-06-20T14:35:09Z</dcterms:modified>
</cp:coreProperties>
</file>